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lem\OneDrive\Documents\NHAFC - Ultrabook\NHAFC - Ultrabook\Annual Budget\"/>
    </mc:Choice>
  </mc:AlternateContent>
  <xr:revisionPtr revIDLastSave="0" documentId="13_ncr:1_{DA135309-4DEC-42A3-8012-86C7434702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Y 2020 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'FY 2020 '!$A:$F,'FY 2020 '!$1:$1</definedName>
    <definedName name="QB_COLUMN_29" localSheetId="0" hidden="1">'FY 2020 '!$G$1</definedName>
    <definedName name="QB_DATA_0" localSheetId="0" hidden="1">'FY 2020 '!$5:$5,'FY 2020 '!#REF!,'FY 2020 '!$6:$6,'FY 2020 '!$9:$9,'FY 2020 '!$10:$10,'FY 2020 '!#REF!,'FY 2020 '!#REF!,'FY 2020 '!#REF!,'FY 2020 '!#REF!,'FY 2020 '!#REF!,'FY 2020 '!#REF!,'FY 2020 '!#REF!,'FY 2020 '!$13:$13,'FY 2020 '!$15:$15,'FY 2020 '!$16:$16,'FY 2020 '!$19:$19</definedName>
    <definedName name="QB_DATA_1" localSheetId="0" hidden="1">'FY 2020 '!$23:$23,'FY 2020 '!$24:$24,'FY 2020 '!$25:$25,'FY 2020 '!$26:$26,'FY 2020 '!$32:$32,'FY 2020 '!$33:$33,'FY 2020 '!#REF!,'FY 2020 '!#REF!,'FY 2020 '!#REF!,'FY 2020 '!#REF!,'FY 2020 '!#REF!,'FY 2020 '!#REF!,'FY 2020 '!$34:$34,'FY 2020 '!$35:$35,'FY 2020 '!$38:$38,'FY 2020 '!$40:$40</definedName>
    <definedName name="QB_DATA_2" localSheetId="0" hidden="1">'FY 2020 '!$41:$41,'FY 2020 '!$42:$42,'FY 2020 '!$44:$44,'FY 2020 '!$45:$45,'FY 2020 '!$48:$48,'FY 2020 '!$49:$49,'FY 2020 '!$51:$51,'FY 2020 '!$53:$53,'FY 2020 '!#REF!,'FY 2020 '!$57:$57,'FY 2020 '!$58:$58,'FY 2020 '!$60:$60,'FY 2020 '!$61:$61,'FY 2020 '!$62:$62,'FY 2020 '!$64:$64,'FY 2020 '!$66:$66</definedName>
    <definedName name="QB_DATA_3" localSheetId="0" hidden="1">'FY 2020 '!$67:$67,'FY 2020 '!#REF!,'FY 2020 '!$70:$70,'FY 2020 '!$71:$71,'FY 2020 '!$75:$75</definedName>
    <definedName name="QB_FORMULA_0" localSheetId="0" hidden="1">'FY 2020 '!$G$7,'FY 2020 '!$G$11,'FY 2020 '!#REF!,'FY 2020 '!$G$20,'FY 2020 '!$G$27,'FY 2020 '!$G$28,'FY 2020 '!#REF!,'FY 2020 '!$G$36,'FY 2020 '!$G$46,'FY 2020 '!$G$55,'FY 2020 '!#REF!,'FY 2020 '!$G$68,'FY 2020 '!$G$76,'FY 2020 '!$G$77,'FY 2020 '!$G$78,'FY 2020 '!$G$79</definedName>
    <definedName name="QB_ROW_101240" localSheetId="0" hidden="1">'FY 2020 '!$E$35</definedName>
    <definedName name="QB_ROW_102240" localSheetId="0" hidden="1">'FY 2020 '!$E$61</definedName>
    <definedName name="QB_ROW_104240" localSheetId="0" hidden="1">'FY 2020 '!$E$58</definedName>
    <definedName name="QB_ROW_106240" localSheetId="0" hidden="1">'FY 2020 '!$E$75</definedName>
    <definedName name="QB_ROW_110240" localSheetId="0" hidden="1">'FY 2020 '!$E$44</definedName>
    <definedName name="QB_ROW_111240" localSheetId="0" hidden="1">'FY 2020 '!$E$41</definedName>
    <definedName name="QB_ROW_112240" localSheetId="0" hidden="1">'FY 2020 '!$E$49</definedName>
    <definedName name="QB_ROW_118240" localSheetId="0" hidden="1">'FY 2020 '!$E$70</definedName>
    <definedName name="QB_ROW_120240" localSheetId="0" hidden="1">'FY 2020 '!$E$67</definedName>
    <definedName name="QB_ROW_126040" localSheetId="0" hidden="1">'FY 2020 '!#REF!</definedName>
    <definedName name="QB_ROW_126250" localSheetId="0" hidden="1">'FY 2020 '!#REF!</definedName>
    <definedName name="QB_ROW_126340" localSheetId="0" hidden="1">'FY 2020 '!#REF!</definedName>
    <definedName name="QB_ROW_128240" localSheetId="0" hidden="1">'FY 2020 '!$E$53</definedName>
    <definedName name="QB_ROW_129040" localSheetId="0" hidden="1">'FY 2020 '!#REF!</definedName>
    <definedName name="QB_ROW_129250" localSheetId="0" hidden="1">'FY 2020 '!#REF!</definedName>
    <definedName name="QB_ROW_129340" localSheetId="0" hidden="1">'FY 2020 '!#REF!</definedName>
    <definedName name="QB_ROW_134240" localSheetId="0" hidden="1">'FY 2020 '!#REF!</definedName>
    <definedName name="QB_ROW_135240" localSheetId="0" hidden="1">'FY 2020 '!#REF!</definedName>
    <definedName name="QB_ROW_138250" localSheetId="0" hidden="1">'FY 2020 '!#REF!</definedName>
    <definedName name="QB_ROW_139250" localSheetId="0" hidden="1">'FY 2020 '!#REF!</definedName>
    <definedName name="QB_ROW_140250" localSheetId="0" hidden="1">'FY 2020 '!#REF!</definedName>
    <definedName name="QB_ROW_141250" localSheetId="0" hidden="1">'FY 2020 '!#REF!</definedName>
    <definedName name="QB_ROW_142250" localSheetId="0" hidden="1">'FY 2020 '!#REF!</definedName>
    <definedName name="QB_ROW_143250" localSheetId="0" hidden="1">'FY 2020 '!#REF!</definedName>
    <definedName name="QB_ROW_144250" localSheetId="0" hidden="1">'FY 2020 '!#REF!</definedName>
    <definedName name="QB_ROW_145250" localSheetId="0" hidden="1">'FY 2020 '!#REF!</definedName>
    <definedName name="QB_ROW_146240" localSheetId="0" hidden="1">'FY 2020 '!#REF!</definedName>
    <definedName name="QB_ROW_147240" localSheetId="0" hidden="1">'FY 2020 '!$E$5</definedName>
    <definedName name="QB_ROW_148240" localSheetId="0" hidden="1">'FY 2020 '!#REF!</definedName>
    <definedName name="QB_ROW_149250" localSheetId="0" hidden="1">'FY 2020 '!#REF!</definedName>
    <definedName name="QB_ROW_151240" localSheetId="0" hidden="1">'FY 2020 '!#REF!</definedName>
    <definedName name="QB_ROW_152250" localSheetId="0" hidden="1">'FY 2020 '!$F$33</definedName>
    <definedName name="QB_ROW_17030" localSheetId="0" hidden="1">'FY 2020 '!$D$12</definedName>
    <definedName name="QB_ROW_17330" localSheetId="0" hidden="1">'FY 2020 '!$D$20</definedName>
    <definedName name="QB_ROW_18301" localSheetId="0" hidden="1">'FY 2020 '!$A$79</definedName>
    <definedName name="QB_ROW_19011" localSheetId="0" hidden="1">'FY 2020 '!$B$2</definedName>
    <definedName name="QB_ROW_19030" localSheetId="0" hidden="1">'FY 2020 '!$D$21</definedName>
    <definedName name="QB_ROW_19311" localSheetId="0" hidden="1">'FY 2020 '!$B$78</definedName>
    <definedName name="QB_ROW_19330" localSheetId="0" hidden="1">'FY 2020 '!$D$27</definedName>
    <definedName name="QB_ROW_20021" localSheetId="0" hidden="1">'FY 2020 '!$C$3</definedName>
    <definedName name="QB_ROW_20240" localSheetId="0" hidden="1">'FY 2020 '!$E$25</definedName>
    <definedName name="QB_ROW_20321" localSheetId="0" hidden="1">'FY 2020 '!$C$28</definedName>
    <definedName name="QB_ROW_21021" localSheetId="0" hidden="1">'FY 2020 '!$C$30</definedName>
    <definedName name="QB_ROW_21321" localSheetId="0" hidden="1">'FY 2020 '!$C$77</definedName>
    <definedName name="QB_ROW_22030" localSheetId="0" hidden="1">'FY 2020 '!$D$31</definedName>
    <definedName name="QB_ROW_22330" localSheetId="0" hidden="1">'FY 2020 '!$D$36</definedName>
    <definedName name="QB_ROW_24030" localSheetId="0" hidden="1">'FY 2020 '!$D$37</definedName>
    <definedName name="QB_ROW_24330" localSheetId="0" hidden="1">'FY 2020 '!$D$46</definedName>
    <definedName name="QB_ROW_25240" localSheetId="0" hidden="1">'FY 2020 '!$E$38</definedName>
    <definedName name="QB_ROW_34030" localSheetId="0" hidden="1">'FY 2020 '!$D$56</definedName>
    <definedName name="QB_ROW_34330" localSheetId="0" hidden="1">'FY 2020 '!$D$68</definedName>
    <definedName name="QB_ROW_37240" localSheetId="0" hidden="1">'FY 2020 '!$E$64</definedName>
    <definedName name="QB_ROW_38240" localSheetId="0" hidden="1">'FY 2020 '!$E$66</definedName>
    <definedName name="QB_ROW_43030" localSheetId="0" hidden="1">'FY 2020 '!$D$69</definedName>
    <definedName name="QB_ROW_43330" localSheetId="0" hidden="1">'FY 2020 '!$D$76</definedName>
    <definedName name="QB_ROW_52240" localSheetId="0" hidden="1">'FY 2020 '!$E$40</definedName>
    <definedName name="QB_ROW_53240" localSheetId="0" hidden="1">'FY 2020 '!$E$45</definedName>
    <definedName name="QB_ROW_55240" localSheetId="0" hidden="1">'FY 2020 '!$E$42</definedName>
    <definedName name="QB_ROW_62240" localSheetId="0" hidden="1">'FY 2020 '!$E$26</definedName>
    <definedName name="QB_ROW_63240" localSheetId="0" hidden="1">'FY 2020 '!$E$23</definedName>
    <definedName name="QB_ROW_65240" localSheetId="0" hidden="1">'FY 2020 '!$E$24</definedName>
    <definedName name="QB_ROW_67240" localSheetId="0" hidden="1">'FY 2020 '!$E$15</definedName>
    <definedName name="QB_ROW_68030" localSheetId="0" hidden="1">'FY 2020 '!$D$4</definedName>
    <definedName name="QB_ROW_68330" localSheetId="0" hidden="1">'FY 2020 '!$D$7</definedName>
    <definedName name="QB_ROW_70030" localSheetId="0" hidden="1">'FY 2020 '!$D$8</definedName>
    <definedName name="QB_ROW_70330" localSheetId="0" hidden="1">'FY 2020 '!$D$11</definedName>
    <definedName name="QB_ROW_71240" localSheetId="0" hidden="1">'FY 2020 '!$E$10</definedName>
    <definedName name="QB_ROW_72240" localSheetId="0" hidden="1">'FY 2020 '!$E$9</definedName>
    <definedName name="QB_ROW_75240" localSheetId="0" hidden="1">'FY 2020 '!$E$19</definedName>
    <definedName name="QB_ROW_76240" localSheetId="0" hidden="1">'FY 2020 '!$E$16</definedName>
    <definedName name="QB_ROW_77240" localSheetId="0" hidden="1">'FY 2020 '!$E$13</definedName>
    <definedName name="QB_ROW_79240" localSheetId="0" hidden="1">'FY 2020 '!$E$6</definedName>
    <definedName name="QB_ROW_86240" localSheetId="0" hidden="1">'FY 2020 '!$E$62</definedName>
    <definedName name="QB_ROW_87240" localSheetId="0" hidden="1">'FY 2020 '!$E$71</definedName>
    <definedName name="QB_ROW_88030" localSheetId="0" hidden="1">'FY 2020 '!$D$47</definedName>
    <definedName name="QB_ROW_88330" localSheetId="0" hidden="1">'FY 2020 '!$D$55</definedName>
    <definedName name="QB_ROW_89240" localSheetId="0" hidden="1">'FY 2020 '!$E$48</definedName>
    <definedName name="QB_ROW_91240" localSheetId="0" hidden="1">'FY 2020 '!$E$57</definedName>
    <definedName name="QB_ROW_92240" localSheetId="0" hidden="1">'FY 2020 '!$E$60</definedName>
    <definedName name="QB_ROW_95240" localSheetId="0" hidden="1">'FY 2020 '!$E$51</definedName>
    <definedName name="QB_ROW_96240" localSheetId="0" hidden="1">'FY 2020 '!$E$32</definedName>
    <definedName name="QB_ROW_97240" localSheetId="0" hidden="1">'FY 2020 '!$E$34</definedName>
    <definedName name="QB_ROW_98030" localSheetId="0" hidden="1">'FY 2020 '!#REF!</definedName>
    <definedName name="QB_ROW_98330" localSheetId="0" hidden="1">'FY 2020 '!#REF!</definedName>
    <definedName name="QBCANSUPPORTUPDATE" localSheetId="0">TRUE</definedName>
    <definedName name="QBCOMPANYFILENAME" localSheetId="0">"C:\Users\Public\Documents\Intuit\QuickBooks\Company Files\NH ASSOCIATION OF FIRE CHIEFS 2018_12_07.qbw"</definedName>
    <definedName name="QBENDDATE" localSheetId="0">20200225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"6e58f73c53ad4bae8a5315d585dfa525"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20190501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1" l="1"/>
  <c r="L76" i="1"/>
  <c r="K7" i="1"/>
  <c r="L7" i="1"/>
  <c r="K11" i="1"/>
  <c r="L11" i="1"/>
  <c r="K27" i="1"/>
  <c r="L27" i="1"/>
  <c r="K20" i="1"/>
  <c r="L20" i="1"/>
  <c r="K36" i="1"/>
  <c r="L36" i="1"/>
  <c r="K46" i="1"/>
  <c r="L46" i="1"/>
  <c r="K55" i="1"/>
  <c r="L55" i="1"/>
  <c r="K68" i="1"/>
  <c r="L68" i="1"/>
  <c r="I18" i="1"/>
  <c r="G87" i="1"/>
  <c r="J76" i="1"/>
  <c r="J68" i="1"/>
  <c r="J55" i="1"/>
  <c r="J46" i="1"/>
  <c r="J36" i="1"/>
  <c r="J27" i="1"/>
  <c r="K77" i="1" l="1"/>
  <c r="L77" i="1"/>
  <c r="K28" i="1"/>
  <c r="K78" i="1" s="1"/>
  <c r="L28" i="1"/>
  <c r="L78" i="1" s="1"/>
  <c r="J77" i="1"/>
  <c r="J20" i="1"/>
  <c r="J11" i="1"/>
  <c r="J7" i="1"/>
  <c r="I17" i="1"/>
  <c r="K79" i="1" l="1"/>
  <c r="L79" i="1"/>
  <c r="J28" i="1"/>
  <c r="J78" i="1" s="1"/>
  <c r="J79" i="1" s="1"/>
  <c r="I75" i="1"/>
  <c r="I74" i="1"/>
  <c r="I73" i="1"/>
  <c r="I72" i="1"/>
  <c r="I71" i="1"/>
  <c r="I70" i="1"/>
  <c r="I67" i="1"/>
  <c r="I66" i="1"/>
  <c r="I65" i="1"/>
  <c r="I64" i="1"/>
  <c r="I62" i="1"/>
  <c r="I61" i="1"/>
  <c r="I60" i="1"/>
  <c r="I59" i="1"/>
  <c r="I58" i="1"/>
  <c r="I57" i="1"/>
  <c r="I54" i="1"/>
  <c r="I53" i="1"/>
  <c r="I52" i="1"/>
  <c r="I51" i="1"/>
  <c r="I49" i="1"/>
  <c r="I48" i="1"/>
  <c r="I45" i="1"/>
  <c r="I44" i="1"/>
  <c r="I43" i="1"/>
  <c r="I42" i="1"/>
  <c r="I41" i="1"/>
  <c r="I40" i="1"/>
  <c r="I39" i="1"/>
  <c r="I38" i="1"/>
  <c r="I35" i="1"/>
  <c r="I34" i="1"/>
  <c r="I33" i="1"/>
  <c r="I32" i="1"/>
  <c r="I26" i="1"/>
  <c r="I25" i="1"/>
  <c r="I24" i="1"/>
  <c r="I23" i="1"/>
  <c r="I19" i="1"/>
  <c r="I16" i="1"/>
  <c r="I15" i="1"/>
  <c r="I13" i="1"/>
  <c r="I6" i="1"/>
  <c r="I8" i="1"/>
  <c r="I9" i="1"/>
  <c r="I10" i="1"/>
  <c r="I5" i="1"/>
  <c r="H36" i="1"/>
  <c r="H27" i="1"/>
  <c r="H20" i="1"/>
  <c r="G27" i="1"/>
  <c r="G20" i="1"/>
  <c r="H11" i="1"/>
  <c r="H68" i="1"/>
  <c r="G46" i="1"/>
  <c r="H46" i="1"/>
  <c r="G36" i="1"/>
  <c r="H55" i="1"/>
  <c r="H76" i="1"/>
  <c r="G76" i="1"/>
  <c r="G68" i="1"/>
  <c r="G55" i="1"/>
  <c r="H7" i="1"/>
  <c r="G11" i="1"/>
  <c r="G7" i="1"/>
  <c r="I36" i="1" l="1"/>
  <c r="I46" i="1"/>
  <c r="I55" i="1"/>
  <c r="H77" i="1"/>
  <c r="I27" i="1"/>
  <c r="I7" i="1"/>
  <c r="I68" i="1"/>
  <c r="I11" i="1"/>
  <c r="G77" i="1"/>
  <c r="I20" i="1"/>
  <c r="G28" i="1"/>
  <c r="I76" i="1"/>
  <c r="I77" i="1" l="1"/>
  <c r="G78" i="1"/>
  <c r="G79" i="1" l="1"/>
  <c r="H28" i="1" l="1"/>
  <c r="H78" i="1" l="1"/>
  <c r="I28" i="1"/>
  <c r="H79" i="1" l="1"/>
  <c r="I79" i="1" s="1"/>
  <c r="I78" i="1"/>
</calcChain>
</file>

<file path=xl/sharedStrings.xml><?xml version="1.0" encoding="utf-8"?>
<sst xmlns="http://schemas.openxmlformats.org/spreadsheetml/2006/main" count="91" uniqueCount="90">
  <si>
    <t>Ordinary Income/Expense</t>
  </si>
  <si>
    <t>Income</t>
  </si>
  <si>
    <t>Grant Programs</t>
  </si>
  <si>
    <t>2019 HAZMAT CONFERENCE</t>
  </si>
  <si>
    <t>Scholarships</t>
  </si>
  <si>
    <t>Total Grant Programs</t>
  </si>
  <si>
    <t>Meeting Income</t>
  </si>
  <si>
    <t>Meeting Raffle</t>
  </si>
  <si>
    <t>Meeting Receipts</t>
  </si>
  <si>
    <t>Total Meeting Income</t>
  </si>
  <si>
    <t>Other Types of Income</t>
  </si>
  <si>
    <t>Interst Income</t>
  </si>
  <si>
    <t>Merchanise Sales</t>
  </si>
  <si>
    <t>Total Other Types of Income</t>
  </si>
  <si>
    <t>Program Income</t>
  </si>
  <si>
    <t>Membership Dues - Advocate</t>
  </si>
  <si>
    <t>Membership Dues - Associate</t>
  </si>
  <si>
    <t>Membership Dues - New</t>
  </si>
  <si>
    <t>Membership Dues - Renewal</t>
  </si>
  <si>
    <t>Total Program Income</t>
  </si>
  <si>
    <t>Total Income</t>
  </si>
  <si>
    <t>Expense</t>
  </si>
  <si>
    <t>Business Expenses</t>
  </si>
  <si>
    <t>Bank Service Charges</t>
  </si>
  <si>
    <t>Banking Error</t>
  </si>
  <si>
    <t>Credit Card Service Charges</t>
  </si>
  <si>
    <t>NVFC Membership Dues</t>
  </si>
  <si>
    <t>Total Business Expenses</t>
  </si>
  <si>
    <t>Contract Services</t>
  </si>
  <si>
    <t>Accounting Fees</t>
  </si>
  <si>
    <t>Executive Director Fee</t>
  </si>
  <si>
    <t>Fundraising Expense</t>
  </si>
  <si>
    <t>Legislative Lobbyist</t>
  </si>
  <si>
    <t>Secretary Fee</t>
  </si>
  <si>
    <t>Treasurer Fee</t>
  </si>
  <si>
    <t>Total Contract Services</t>
  </si>
  <si>
    <t>Donations</t>
  </si>
  <si>
    <t>Crotched Mountain</t>
  </si>
  <si>
    <t>NEDIAFC - Networking</t>
  </si>
  <si>
    <t>Special Olympics of NH</t>
  </si>
  <si>
    <t>Total Donations</t>
  </si>
  <si>
    <t>Operations</t>
  </si>
  <si>
    <t>Awards and Plaques</t>
  </si>
  <si>
    <t>Executive Director Expense</t>
  </si>
  <si>
    <t>Memoria</t>
  </si>
  <si>
    <t>Name Badges</t>
  </si>
  <si>
    <t>President Expense</t>
  </si>
  <si>
    <t>Printing and Copying</t>
  </si>
  <si>
    <t>Supplies</t>
  </si>
  <si>
    <t>Web Services</t>
  </si>
  <si>
    <t>Total Operations</t>
  </si>
  <si>
    <t>Travel and Meetings</t>
  </si>
  <si>
    <t>Board Meeting Expense</t>
  </si>
  <si>
    <t>Monthly Meeting Expense</t>
  </si>
  <si>
    <t>Seminar Expense</t>
  </si>
  <si>
    <t>Total Travel and Meetings</t>
  </si>
  <si>
    <t>Total Expense</t>
  </si>
  <si>
    <t>FY 2020 Budget</t>
  </si>
  <si>
    <t>Difference</t>
  </si>
  <si>
    <t>Other</t>
  </si>
  <si>
    <t>NVFC Director Travel</t>
  </si>
  <si>
    <t>CFSI Travel</t>
  </si>
  <si>
    <t>Committee of Merit</t>
  </si>
  <si>
    <t>Legal Fees</t>
  </si>
  <si>
    <t>Postage</t>
  </si>
  <si>
    <t>.</t>
  </si>
  <si>
    <t>Insurance &amp; Bond</t>
  </si>
  <si>
    <t>Misc Board Expense</t>
  </si>
  <si>
    <t>Legislative Breakfast</t>
  </si>
  <si>
    <t>Total Incomes</t>
  </si>
  <si>
    <t>Net Profit/Loss</t>
  </si>
  <si>
    <t>May 1, '19 - Apr 20, 2020</t>
  </si>
  <si>
    <t>Misc Income - credits</t>
  </si>
  <si>
    <t>North Country Foundation</t>
  </si>
  <si>
    <t>Main Checking</t>
  </si>
  <si>
    <t>Fundrasing Checking</t>
  </si>
  <si>
    <t>FR Savings</t>
  </si>
  <si>
    <t>HMEP Money Market</t>
  </si>
  <si>
    <t>Scholarship Money Market</t>
  </si>
  <si>
    <t xml:space="preserve">TOTAL </t>
  </si>
  <si>
    <t>Transfer from Assets</t>
  </si>
  <si>
    <t>FY 2021</t>
  </si>
  <si>
    <t>FY 2022 PROPOSED</t>
  </si>
  <si>
    <t>Fundraiser - Current</t>
  </si>
  <si>
    <t xml:space="preserve">Fundraiser </t>
  </si>
  <si>
    <t>FY 2021 ACTUAL 3/11/2020</t>
  </si>
  <si>
    <t>Cash Assets as of March 11, 2021</t>
  </si>
  <si>
    <t>Seminar Donations/Sponsors</t>
  </si>
  <si>
    <t>NHAFC - CFO</t>
  </si>
  <si>
    <t>Mechandise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</si>
</sst>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rgb="FF323232"/>
      <name val="Calibri"/>
      <family val="2"/>
      <scheme val="minor"/>
    </font>
    <font>
      <sz val="10"/>
      <color rgb="FF323232"/>
      <name val="Calibri"/>
      <family val="2"/>
      <scheme val="minor"/>
    </font>
    <font>
      <b/>
      <sz val="11"/>
      <color rgb="FF32323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9" fontId="8" fillId="0" borderId="0" xfId="0" applyNumberFormat="1" applyFont="1"/>
    <xf numFmtId="0" fontId="8" fillId="0" borderId="0" xfId="0" applyNumberFormat="1" applyFont="1"/>
    <xf numFmtId="44" fontId="5" fillId="0" borderId="0" xfId="1" applyFont="1"/>
    <xf numFmtId="44" fontId="0" fillId="0" borderId="0" xfId="1" applyFont="1"/>
    <xf numFmtId="49" fontId="8" fillId="0" borderId="1" xfId="0" applyNumberFormat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9" fontId="8" fillId="0" borderId="1" xfId="0" applyNumberFormat="1" applyFont="1" applyBorder="1"/>
    <xf numFmtId="44" fontId="7" fillId="0" borderId="1" xfId="1" applyFont="1" applyBorder="1"/>
    <xf numFmtId="44" fontId="0" fillId="0" borderId="1" xfId="1" applyFont="1" applyBorder="1"/>
    <xf numFmtId="49" fontId="9" fillId="0" borderId="1" xfId="0" applyNumberFormat="1" applyFont="1" applyBorder="1"/>
    <xf numFmtId="49" fontId="10" fillId="0" borderId="1" xfId="0" applyNumberFormat="1" applyFont="1" applyBorder="1"/>
    <xf numFmtId="44" fontId="11" fillId="0" borderId="1" xfId="1" applyFont="1" applyBorder="1"/>
    <xf numFmtId="44" fontId="12" fillId="0" borderId="1" xfId="1" applyFont="1" applyBorder="1"/>
    <xf numFmtId="44" fontId="6" fillId="0" borderId="1" xfId="1" applyFont="1" applyBorder="1"/>
    <xf numFmtId="0" fontId="9" fillId="0" borderId="0" xfId="0" applyFont="1"/>
    <xf numFmtId="44" fontId="13" fillId="0" borderId="1" xfId="1" applyFont="1" applyBorder="1"/>
    <xf numFmtId="44" fontId="6" fillId="0" borderId="0" xfId="1" applyFont="1" applyBorder="1"/>
    <xf numFmtId="44" fontId="0" fillId="0" borderId="0" xfId="1" applyFont="1" applyBorder="1"/>
    <xf numFmtId="44" fontId="2" fillId="0" borderId="0" xfId="1" applyFont="1" applyBorder="1" applyAlignment="1">
      <alignment horizontal="center"/>
    </xf>
    <xf numFmtId="44" fontId="11" fillId="0" borderId="0" xfId="1" applyFont="1" applyBorder="1"/>
    <xf numFmtId="44" fontId="12" fillId="0" borderId="0" xfId="1" applyFont="1" applyBorder="1"/>
    <xf numFmtId="44" fontId="7" fillId="0" borderId="0" xfId="1" applyFont="1" applyBorder="1"/>
    <xf numFmtId="44" fontId="0" fillId="2" borderId="1" xfId="1" applyFont="1" applyFill="1" applyBorder="1"/>
    <xf numFmtId="44" fontId="0" fillId="3" borderId="1" xfId="1" applyFont="1" applyFill="1" applyBorder="1"/>
    <xf numFmtId="49" fontId="8" fillId="2" borderId="1" xfId="0" applyNumberFormat="1" applyFont="1" applyFill="1" applyBorder="1"/>
    <xf numFmtId="44" fontId="7" fillId="2" borderId="1" xfId="1" applyFont="1" applyFill="1" applyBorder="1"/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609DA71C-E740-4911-BE3C-06218FFBCC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82938BE3-55B9-4973-9A73-9098195EF09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87"/>
  <sheetViews>
    <sheetView tabSelected="1" zoomScale="95" zoomScaleNormal="95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I84" sqref="I84"/>
    </sheetView>
  </sheetViews>
  <sheetFormatPr defaultRowHeight="15" x14ac:dyDescent="0.25"/>
  <cols>
    <col min="1" max="5" width="3" style="4" customWidth="1"/>
    <col min="6" max="6" width="28.42578125" style="4" customWidth="1"/>
    <col min="7" max="7" width="22" style="5" customWidth="1"/>
    <col min="8" max="8" width="18.7109375" style="6" customWidth="1"/>
    <col min="9" max="9" width="20.7109375" style="6" customWidth="1"/>
    <col min="10" max="10" width="19.7109375" style="6" customWidth="1"/>
    <col min="11" max="11" width="25" style="6" customWidth="1"/>
    <col min="12" max="13" width="19.7109375" style="6" customWidth="1"/>
    <col min="14" max="14" width="37.42578125" customWidth="1"/>
  </cols>
  <sheetData>
    <row r="1" spans="1:13" s="2" customFormat="1" x14ac:dyDescent="0.25">
      <c r="A1" s="32"/>
      <c r="B1" s="32"/>
      <c r="C1" s="32"/>
      <c r="D1" s="32"/>
      <c r="E1" s="33"/>
      <c r="F1" s="7"/>
      <c r="G1" s="8" t="s">
        <v>71</v>
      </c>
      <c r="H1" s="9" t="s">
        <v>57</v>
      </c>
      <c r="I1" s="9" t="s">
        <v>58</v>
      </c>
      <c r="J1" s="9" t="s">
        <v>81</v>
      </c>
      <c r="K1" s="9" t="s">
        <v>85</v>
      </c>
      <c r="L1" s="9" t="s">
        <v>82</v>
      </c>
      <c r="M1" s="22"/>
    </row>
    <row r="2" spans="1:13" x14ac:dyDescent="0.25">
      <c r="A2" s="3"/>
      <c r="B2" s="10" t="s">
        <v>0</v>
      </c>
      <c r="C2" s="10"/>
      <c r="D2" s="10"/>
      <c r="E2" s="10"/>
      <c r="F2" s="10"/>
      <c r="G2" s="11"/>
      <c r="H2" s="12"/>
      <c r="I2" s="12"/>
      <c r="J2" s="12"/>
      <c r="K2" s="12"/>
      <c r="L2" s="12"/>
      <c r="M2" s="21"/>
    </row>
    <row r="3" spans="1:13" x14ac:dyDescent="0.25">
      <c r="A3" s="3"/>
      <c r="B3" s="10"/>
      <c r="C3" s="10" t="s">
        <v>1</v>
      </c>
      <c r="D3" s="10"/>
      <c r="E3" s="10"/>
      <c r="F3" s="10"/>
      <c r="G3" s="11"/>
      <c r="H3" s="12"/>
      <c r="I3" s="12"/>
      <c r="J3" s="12"/>
      <c r="K3" s="12"/>
      <c r="L3" s="12"/>
      <c r="M3" s="21"/>
    </row>
    <row r="4" spans="1:13" x14ac:dyDescent="0.25">
      <c r="A4" s="3"/>
      <c r="B4" s="10"/>
      <c r="C4" s="10"/>
      <c r="D4" s="13" t="s">
        <v>2</v>
      </c>
      <c r="E4" s="10"/>
      <c r="F4" s="10"/>
      <c r="G4" s="11"/>
      <c r="H4" s="12"/>
      <c r="I4" s="12"/>
      <c r="J4" s="12"/>
      <c r="K4" s="12"/>
      <c r="L4" s="12"/>
      <c r="M4" s="21"/>
    </row>
    <row r="5" spans="1:13" x14ac:dyDescent="0.25">
      <c r="A5" s="3"/>
      <c r="B5" s="10"/>
      <c r="C5" s="10"/>
      <c r="D5" s="10"/>
      <c r="E5" s="10" t="s">
        <v>3</v>
      </c>
      <c r="F5" s="10"/>
      <c r="G5" s="11">
        <v>1650</v>
      </c>
      <c r="H5" s="12">
        <v>2500</v>
      </c>
      <c r="I5" s="12">
        <f>SUM(G5-H5)</f>
        <v>-850</v>
      </c>
      <c r="J5" s="12">
        <v>1500</v>
      </c>
      <c r="K5" s="12">
        <v>0</v>
      </c>
      <c r="L5" s="12">
        <v>1500</v>
      </c>
      <c r="M5" s="21"/>
    </row>
    <row r="6" spans="1:13" x14ac:dyDescent="0.25">
      <c r="A6" s="3"/>
      <c r="B6" s="10"/>
      <c r="C6" s="10"/>
      <c r="D6" s="10"/>
      <c r="E6" s="10" t="s">
        <v>4</v>
      </c>
      <c r="F6" s="10"/>
      <c r="G6" s="11">
        <v>500</v>
      </c>
      <c r="H6" s="12">
        <v>0</v>
      </c>
      <c r="I6" s="12">
        <f t="shared" ref="I6:I28" si="0">SUM(G6-H6)</f>
        <v>500</v>
      </c>
      <c r="J6" s="12">
        <v>0</v>
      </c>
      <c r="K6" s="12"/>
      <c r="L6" s="12"/>
      <c r="M6" s="21"/>
    </row>
    <row r="7" spans="1:13" x14ac:dyDescent="0.25">
      <c r="A7" s="3"/>
      <c r="B7" s="10"/>
      <c r="C7" s="10"/>
      <c r="D7" s="14" t="s">
        <v>5</v>
      </c>
      <c r="E7" s="10"/>
      <c r="F7" s="10"/>
      <c r="G7" s="15">
        <f>ROUND(SUM(G4:G6),5)</f>
        <v>2150</v>
      </c>
      <c r="H7" s="15">
        <f>ROUND(SUM(H4:H6),5)</f>
        <v>2500</v>
      </c>
      <c r="I7" s="12">
        <f t="shared" si="0"/>
        <v>-350</v>
      </c>
      <c r="J7" s="15">
        <f>ROUND(SUM(J4:J6),5)</f>
        <v>1500</v>
      </c>
      <c r="K7" s="15">
        <f t="shared" ref="K7:L7" si="1">ROUND(SUM(K4:K6),5)</f>
        <v>0</v>
      </c>
      <c r="L7" s="15">
        <f t="shared" si="1"/>
        <v>1500</v>
      </c>
      <c r="M7" s="23"/>
    </row>
    <row r="8" spans="1:13" x14ac:dyDescent="0.25">
      <c r="A8" s="3"/>
      <c r="B8" s="10"/>
      <c r="C8" s="10"/>
      <c r="D8" s="13" t="s">
        <v>6</v>
      </c>
      <c r="E8" s="10"/>
      <c r="F8" s="10"/>
      <c r="G8" s="11"/>
      <c r="H8" s="12"/>
      <c r="I8" s="12">
        <f t="shared" si="0"/>
        <v>0</v>
      </c>
      <c r="J8" s="12"/>
      <c r="K8" s="12"/>
      <c r="L8" s="12"/>
      <c r="M8" s="21"/>
    </row>
    <row r="9" spans="1:13" x14ac:dyDescent="0.25">
      <c r="A9" s="3"/>
      <c r="B9" s="10"/>
      <c r="C9" s="10"/>
      <c r="D9" s="10"/>
      <c r="E9" s="10" t="s">
        <v>7</v>
      </c>
      <c r="F9" s="10"/>
      <c r="G9" s="11">
        <v>1020</v>
      </c>
      <c r="H9" s="12">
        <v>600</v>
      </c>
      <c r="I9" s="12">
        <f t="shared" si="0"/>
        <v>420</v>
      </c>
      <c r="J9" s="12">
        <v>500</v>
      </c>
      <c r="K9" s="12"/>
      <c r="L9" s="12">
        <v>250</v>
      </c>
      <c r="M9" s="21"/>
    </row>
    <row r="10" spans="1:13" x14ac:dyDescent="0.25">
      <c r="A10" s="3"/>
      <c r="B10" s="10"/>
      <c r="C10" s="10"/>
      <c r="D10" s="10"/>
      <c r="E10" s="10" t="s">
        <v>8</v>
      </c>
      <c r="F10" s="10"/>
      <c r="G10" s="11">
        <v>11930</v>
      </c>
      <c r="H10" s="12">
        <v>9000</v>
      </c>
      <c r="I10" s="12">
        <f t="shared" si="0"/>
        <v>2930</v>
      </c>
      <c r="J10" s="12">
        <v>7000</v>
      </c>
      <c r="K10" s="12">
        <v>210</v>
      </c>
      <c r="L10" s="12">
        <v>7000</v>
      </c>
      <c r="M10" s="21"/>
    </row>
    <row r="11" spans="1:13" x14ac:dyDescent="0.25">
      <c r="A11" s="3"/>
      <c r="B11" s="10"/>
      <c r="C11" s="10"/>
      <c r="D11" s="14" t="s">
        <v>9</v>
      </c>
      <c r="E11" s="10"/>
      <c r="F11" s="10"/>
      <c r="G11" s="15">
        <f>ROUND(SUM(G8:G10),5)</f>
        <v>12950</v>
      </c>
      <c r="H11" s="15">
        <f>ROUND(SUM(H9:H10),5)</f>
        <v>9600</v>
      </c>
      <c r="I11" s="12">
        <f t="shared" si="0"/>
        <v>3350</v>
      </c>
      <c r="J11" s="15">
        <f>ROUND(SUM(J9:J10),5)</f>
        <v>7500</v>
      </c>
      <c r="K11" s="15">
        <f t="shared" ref="K11:L11" si="2">ROUND(SUM(K9:K10),5)</f>
        <v>210</v>
      </c>
      <c r="L11" s="15">
        <f t="shared" si="2"/>
        <v>7250</v>
      </c>
      <c r="M11" s="23"/>
    </row>
    <row r="12" spans="1:13" x14ac:dyDescent="0.25">
      <c r="A12" s="3"/>
      <c r="B12" s="10"/>
      <c r="C12" s="10"/>
      <c r="D12" s="13" t="s">
        <v>10</v>
      </c>
      <c r="E12" s="10"/>
      <c r="F12" s="10"/>
      <c r="G12" s="11"/>
      <c r="H12" s="12"/>
      <c r="I12" s="12"/>
      <c r="J12" s="12"/>
      <c r="K12" s="12"/>
      <c r="L12" s="12"/>
      <c r="M12" s="21"/>
    </row>
    <row r="13" spans="1:13" x14ac:dyDescent="0.25">
      <c r="A13" s="3"/>
      <c r="B13" s="10"/>
      <c r="C13" s="10"/>
      <c r="D13" s="10"/>
      <c r="E13" s="10" t="s">
        <v>83</v>
      </c>
      <c r="F13" s="10"/>
      <c r="G13" s="11">
        <v>70622</v>
      </c>
      <c r="H13" s="12">
        <v>112750</v>
      </c>
      <c r="I13" s="12">
        <f t="shared" si="0"/>
        <v>-42128</v>
      </c>
      <c r="J13" s="12">
        <v>75000</v>
      </c>
      <c r="K13" s="12">
        <v>42075</v>
      </c>
      <c r="L13" s="12">
        <v>60000</v>
      </c>
      <c r="M13" s="21"/>
    </row>
    <row r="14" spans="1:13" x14ac:dyDescent="0.25">
      <c r="A14" s="3"/>
      <c r="B14" s="10"/>
      <c r="C14" s="10"/>
      <c r="D14" s="10"/>
      <c r="E14" s="34" t="s">
        <v>84</v>
      </c>
      <c r="F14" s="35"/>
      <c r="G14" s="11"/>
      <c r="H14" s="12"/>
      <c r="I14" s="12"/>
      <c r="J14" s="12">
        <v>0</v>
      </c>
      <c r="K14" s="12">
        <v>0</v>
      </c>
      <c r="L14" s="12">
        <v>9015</v>
      </c>
      <c r="M14" s="21"/>
    </row>
    <row r="15" spans="1:13" x14ac:dyDescent="0.25">
      <c r="A15" s="3"/>
      <c r="B15" s="10"/>
      <c r="C15" s="10"/>
      <c r="D15" s="10"/>
      <c r="E15" s="10" t="s">
        <v>11</v>
      </c>
      <c r="F15" s="10"/>
      <c r="G15" s="11">
        <v>310.07</v>
      </c>
      <c r="H15" s="12">
        <v>200</v>
      </c>
      <c r="I15" s="12">
        <f t="shared" si="0"/>
        <v>110.07</v>
      </c>
      <c r="J15" s="12">
        <v>200</v>
      </c>
      <c r="K15" s="12">
        <v>174.63</v>
      </c>
      <c r="L15" s="12">
        <v>200</v>
      </c>
      <c r="M15" s="21"/>
    </row>
    <row r="16" spans="1:13" x14ac:dyDescent="0.25">
      <c r="A16" s="3"/>
      <c r="B16" s="10"/>
      <c r="C16" s="10"/>
      <c r="D16" s="10"/>
      <c r="E16" s="10" t="s">
        <v>12</v>
      </c>
      <c r="F16" s="10"/>
      <c r="G16" s="11">
        <v>127</v>
      </c>
      <c r="H16" s="12">
        <v>1500</v>
      </c>
      <c r="I16" s="12">
        <f t="shared" si="0"/>
        <v>-1373</v>
      </c>
      <c r="J16" s="12">
        <v>250</v>
      </c>
      <c r="K16" s="12">
        <v>0</v>
      </c>
      <c r="L16" s="12">
        <v>250</v>
      </c>
      <c r="M16" s="21"/>
    </row>
    <row r="17" spans="1:14" x14ac:dyDescent="0.25">
      <c r="A17" s="3"/>
      <c r="B17" s="10"/>
      <c r="C17" s="10"/>
      <c r="D17" s="10"/>
      <c r="E17" s="10" t="s">
        <v>72</v>
      </c>
      <c r="F17" s="10"/>
      <c r="G17" s="11">
        <v>433.82</v>
      </c>
      <c r="H17" s="12">
        <v>0</v>
      </c>
      <c r="I17" s="12">
        <f t="shared" si="0"/>
        <v>433.82</v>
      </c>
      <c r="J17" s="12">
        <v>0</v>
      </c>
      <c r="K17" s="12">
        <v>0</v>
      </c>
      <c r="L17" s="12">
        <v>0</v>
      </c>
      <c r="M17" s="21"/>
    </row>
    <row r="18" spans="1:14" x14ac:dyDescent="0.25">
      <c r="A18" s="3"/>
      <c r="B18" s="10"/>
      <c r="C18" s="10"/>
      <c r="D18" s="10"/>
      <c r="E18" s="10" t="s">
        <v>80</v>
      </c>
      <c r="F18" s="10"/>
      <c r="G18" s="11">
        <v>0</v>
      </c>
      <c r="H18" s="12">
        <v>0</v>
      </c>
      <c r="I18" s="12">
        <f t="shared" si="0"/>
        <v>0</v>
      </c>
      <c r="J18" s="12">
        <v>27135</v>
      </c>
      <c r="K18" s="12">
        <v>4075.18</v>
      </c>
      <c r="L18" s="12"/>
      <c r="M18" s="21"/>
    </row>
    <row r="19" spans="1:14" x14ac:dyDescent="0.25">
      <c r="A19" s="3"/>
      <c r="B19" s="10"/>
      <c r="C19" s="10"/>
      <c r="D19" s="10"/>
      <c r="E19" s="10" t="s">
        <v>87</v>
      </c>
      <c r="F19" s="10"/>
      <c r="G19" s="11">
        <v>4000</v>
      </c>
      <c r="H19" s="12">
        <v>1500</v>
      </c>
      <c r="I19" s="12">
        <f t="shared" si="0"/>
        <v>2500</v>
      </c>
      <c r="J19" s="12">
        <v>1500</v>
      </c>
      <c r="K19" s="12">
        <v>2210</v>
      </c>
      <c r="L19" s="12">
        <v>1000</v>
      </c>
      <c r="M19" s="21"/>
    </row>
    <row r="20" spans="1:14" x14ac:dyDescent="0.25">
      <c r="A20" s="3"/>
      <c r="B20" s="10"/>
      <c r="C20" s="10"/>
      <c r="D20" s="14" t="s">
        <v>13</v>
      </c>
      <c r="E20" s="10"/>
      <c r="F20" s="10"/>
      <c r="G20" s="15">
        <f>ROUND(SUM(G13:G19),5)</f>
        <v>75492.89</v>
      </c>
      <c r="H20" s="15">
        <f>ROUND(SUM(H13:H19),5)</f>
        <v>115950</v>
      </c>
      <c r="I20" s="12">
        <f t="shared" si="0"/>
        <v>-40457.11</v>
      </c>
      <c r="J20" s="15">
        <f>ROUND(SUM(J13:J19),5)</f>
        <v>104085</v>
      </c>
      <c r="K20" s="15">
        <f t="shared" ref="K20:L20" si="3">ROUND(SUM(K13:K19),5)</f>
        <v>48534.81</v>
      </c>
      <c r="L20" s="15">
        <f t="shared" si="3"/>
        <v>70465</v>
      </c>
      <c r="M20" s="23"/>
    </row>
    <row r="21" spans="1:14" x14ac:dyDescent="0.25">
      <c r="A21" s="3"/>
      <c r="B21" s="10"/>
      <c r="C21" s="10"/>
      <c r="D21" s="13" t="s">
        <v>14</v>
      </c>
      <c r="E21" s="10"/>
      <c r="F21" s="10"/>
      <c r="G21" s="11"/>
      <c r="H21" s="12"/>
      <c r="I21" s="12"/>
      <c r="J21" s="12"/>
      <c r="K21" s="12"/>
      <c r="L21" s="12"/>
      <c r="M21" s="21"/>
      <c r="N21" s="18"/>
    </row>
    <row r="22" spans="1:14" x14ac:dyDescent="0.25">
      <c r="A22" s="3"/>
      <c r="B22" s="10"/>
      <c r="C22" s="10"/>
      <c r="D22" s="13"/>
      <c r="E22" s="10" t="s">
        <v>88</v>
      </c>
      <c r="F22" s="10"/>
      <c r="G22" s="11">
        <v>0</v>
      </c>
      <c r="H22" s="12">
        <v>0</v>
      </c>
      <c r="I22" s="12">
        <v>0</v>
      </c>
      <c r="J22" s="12">
        <v>0</v>
      </c>
      <c r="K22" s="12">
        <v>140</v>
      </c>
      <c r="L22" s="12">
        <v>175</v>
      </c>
      <c r="M22" s="21"/>
      <c r="N22" s="18"/>
    </row>
    <row r="23" spans="1:14" x14ac:dyDescent="0.25">
      <c r="A23" s="3"/>
      <c r="B23" s="10"/>
      <c r="C23" s="10"/>
      <c r="D23" s="10"/>
      <c r="E23" s="10" t="s">
        <v>15</v>
      </c>
      <c r="F23" s="10"/>
      <c r="G23" s="11">
        <v>3000</v>
      </c>
      <c r="H23" s="12">
        <v>8000</v>
      </c>
      <c r="I23" s="12">
        <f t="shared" si="0"/>
        <v>-5000</v>
      </c>
      <c r="J23" s="12">
        <v>2500</v>
      </c>
      <c r="K23" s="12">
        <v>4500</v>
      </c>
      <c r="L23" s="12">
        <v>7000</v>
      </c>
      <c r="M23" s="21"/>
      <c r="N23" s="18"/>
    </row>
    <row r="24" spans="1:14" x14ac:dyDescent="0.25">
      <c r="A24" s="3"/>
      <c r="B24" s="10"/>
      <c r="C24" s="10"/>
      <c r="D24" s="10"/>
      <c r="E24" s="10" t="s">
        <v>16</v>
      </c>
      <c r="F24" s="10"/>
      <c r="G24" s="11">
        <v>510</v>
      </c>
      <c r="H24" s="12">
        <v>750</v>
      </c>
      <c r="I24" s="12">
        <f t="shared" si="0"/>
        <v>-240</v>
      </c>
      <c r="J24" s="12">
        <v>500</v>
      </c>
      <c r="K24" s="12">
        <v>467.5</v>
      </c>
      <c r="L24" s="12">
        <v>450</v>
      </c>
      <c r="M24" s="21"/>
      <c r="N24" s="18"/>
    </row>
    <row r="25" spans="1:14" x14ac:dyDescent="0.25">
      <c r="A25" s="3"/>
      <c r="B25" s="10"/>
      <c r="C25" s="10"/>
      <c r="D25" s="10"/>
      <c r="E25" s="10" t="s">
        <v>17</v>
      </c>
      <c r="F25" s="10"/>
      <c r="G25" s="11">
        <v>2520</v>
      </c>
      <c r="H25" s="12">
        <v>1500</v>
      </c>
      <c r="I25" s="12">
        <f t="shared" si="0"/>
        <v>1020</v>
      </c>
      <c r="J25" s="12">
        <v>1500</v>
      </c>
      <c r="K25" s="12">
        <v>1560</v>
      </c>
      <c r="L25" s="12">
        <v>1500</v>
      </c>
      <c r="M25" s="21"/>
      <c r="N25" s="18"/>
    </row>
    <row r="26" spans="1:14" x14ac:dyDescent="0.25">
      <c r="A26" s="3"/>
      <c r="B26" s="10"/>
      <c r="C26" s="10"/>
      <c r="D26" s="10"/>
      <c r="E26" s="10" t="s">
        <v>18</v>
      </c>
      <c r="F26" s="10"/>
      <c r="G26" s="11">
        <v>6290</v>
      </c>
      <c r="H26" s="12">
        <v>17000</v>
      </c>
      <c r="I26" s="12">
        <f t="shared" si="0"/>
        <v>-10710</v>
      </c>
      <c r="J26" s="12">
        <v>7500</v>
      </c>
      <c r="K26" s="12">
        <v>11807.5</v>
      </c>
      <c r="L26" s="12">
        <v>16000</v>
      </c>
      <c r="M26" s="21"/>
      <c r="N26" s="18"/>
    </row>
    <row r="27" spans="1:14" x14ac:dyDescent="0.25">
      <c r="A27" s="3"/>
      <c r="B27" s="10"/>
      <c r="C27" s="10"/>
      <c r="D27" s="10" t="s">
        <v>19</v>
      </c>
      <c r="E27" s="10"/>
      <c r="F27" s="10"/>
      <c r="G27" s="15">
        <f>ROUND(SUM(G23:G26),5)</f>
        <v>12320</v>
      </c>
      <c r="H27" s="15">
        <f>ROUND(SUM(H23:H26),5)</f>
        <v>27250</v>
      </c>
      <c r="I27" s="12">
        <f t="shared" si="0"/>
        <v>-14930</v>
      </c>
      <c r="J27" s="15">
        <f>ROUND(SUM(J23:J26),5)</f>
        <v>12000</v>
      </c>
      <c r="K27" s="15">
        <f t="shared" ref="K27:L27" si="4">ROUND(SUM(K23:K26),5)</f>
        <v>18335</v>
      </c>
      <c r="L27" s="15">
        <f t="shared" si="4"/>
        <v>24950</v>
      </c>
      <c r="M27" s="23"/>
    </row>
    <row r="28" spans="1:14" x14ac:dyDescent="0.25">
      <c r="A28" s="3"/>
      <c r="B28" s="10"/>
      <c r="C28" s="14" t="s">
        <v>20</v>
      </c>
      <c r="D28" s="10"/>
      <c r="E28" s="10"/>
      <c r="F28" s="10"/>
      <c r="G28" s="15">
        <f>SUM(G11,G20,G27)</f>
        <v>100762.89</v>
      </c>
      <c r="H28" s="15">
        <f>ROUND(H7+H11+H20+H27,5)</f>
        <v>155300</v>
      </c>
      <c r="I28" s="12">
        <f t="shared" si="0"/>
        <v>-54537.11</v>
      </c>
      <c r="J28" s="15">
        <f>ROUND(J7+J11+J20+J27,5)</f>
        <v>125085</v>
      </c>
      <c r="K28" s="15">
        <f t="shared" ref="K28:L28" si="5">ROUND(K7+K11+K20+K27,5)</f>
        <v>67079.81</v>
      </c>
      <c r="L28" s="15">
        <f t="shared" si="5"/>
        <v>104165</v>
      </c>
      <c r="M28" s="23"/>
    </row>
    <row r="29" spans="1:14" x14ac:dyDescent="0.25">
      <c r="A29" s="3"/>
      <c r="B29" s="10"/>
      <c r="C29" s="10"/>
      <c r="D29" s="10"/>
      <c r="E29" s="10"/>
      <c r="F29" s="10"/>
      <c r="G29" s="11"/>
      <c r="H29" s="11"/>
      <c r="I29" s="12"/>
      <c r="J29" s="12"/>
      <c r="K29" s="12"/>
      <c r="L29" s="12"/>
      <c r="M29" s="21"/>
    </row>
    <row r="30" spans="1:14" x14ac:dyDescent="0.25">
      <c r="A30" s="3"/>
      <c r="B30" s="10"/>
      <c r="C30" s="10" t="s">
        <v>21</v>
      </c>
      <c r="D30" s="10"/>
      <c r="E30" s="10"/>
      <c r="F30" s="10"/>
      <c r="G30" s="11"/>
      <c r="H30" s="12"/>
      <c r="I30" s="12"/>
      <c r="J30" s="12"/>
      <c r="K30" s="12"/>
      <c r="L30" s="12"/>
      <c r="M30" s="21"/>
    </row>
    <row r="31" spans="1:14" x14ac:dyDescent="0.25">
      <c r="A31" s="3"/>
      <c r="B31" s="10"/>
      <c r="C31" s="10"/>
      <c r="D31" s="13" t="s">
        <v>22</v>
      </c>
      <c r="E31" s="10"/>
      <c r="F31" s="10"/>
      <c r="G31" s="11"/>
      <c r="H31" s="12"/>
      <c r="I31" s="12"/>
      <c r="J31" s="12"/>
      <c r="K31" s="12"/>
      <c r="L31" s="12"/>
      <c r="M31" s="21"/>
    </row>
    <row r="32" spans="1:14" x14ac:dyDescent="0.25">
      <c r="A32" s="3"/>
      <c r="B32" s="10"/>
      <c r="C32" s="10"/>
      <c r="D32" s="10"/>
      <c r="E32" s="10" t="s">
        <v>23</v>
      </c>
      <c r="F32" s="10"/>
      <c r="G32" s="11">
        <v>110.76</v>
      </c>
      <c r="H32" s="12">
        <v>250</v>
      </c>
      <c r="I32" s="12">
        <f t="shared" ref="I32:I36" si="6">SUM(G32-H32)</f>
        <v>-139.24</v>
      </c>
      <c r="J32" s="12">
        <v>0</v>
      </c>
      <c r="K32" s="12">
        <v>30</v>
      </c>
      <c r="L32" s="12">
        <v>0</v>
      </c>
      <c r="M32" s="21"/>
    </row>
    <row r="33" spans="1:13" x14ac:dyDescent="0.25">
      <c r="A33" s="3"/>
      <c r="B33" s="10"/>
      <c r="C33" s="10"/>
      <c r="D33" s="10"/>
      <c r="E33" s="10"/>
      <c r="F33" s="10" t="s">
        <v>24</v>
      </c>
      <c r="G33" s="11">
        <v>958</v>
      </c>
      <c r="H33" s="12">
        <v>0</v>
      </c>
      <c r="I33" s="12">
        <f t="shared" si="6"/>
        <v>958</v>
      </c>
      <c r="J33" s="12">
        <v>0</v>
      </c>
      <c r="K33" s="12"/>
      <c r="L33" s="12">
        <v>0</v>
      </c>
      <c r="M33" s="21"/>
    </row>
    <row r="34" spans="1:13" x14ac:dyDescent="0.25">
      <c r="A34" s="3"/>
      <c r="B34" s="10"/>
      <c r="C34" s="10"/>
      <c r="D34" s="10"/>
      <c r="E34" s="10" t="s">
        <v>25</v>
      </c>
      <c r="F34" s="10"/>
      <c r="G34" s="11">
        <v>958.37</v>
      </c>
      <c r="H34" s="12">
        <v>1000</v>
      </c>
      <c r="I34" s="12">
        <f t="shared" si="6"/>
        <v>-41.629999999999995</v>
      </c>
      <c r="J34" s="12">
        <v>1000</v>
      </c>
      <c r="K34" s="12">
        <v>652.47</v>
      </c>
      <c r="L34" s="12">
        <v>1000</v>
      </c>
      <c r="M34" s="21"/>
    </row>
    <row r="35" spans="1:13" x14ac:dyDescent="0.25">
      <c r="A35" s="3"/>
      <c r="B35" s="10"/>
      <c r="C35" s="10"/>
      <c r="D35" s="10"/>
      <c r="E35" s="10" t="s">
        <v>26</v>
      </c>
      <c r="F35" s="10"/>
      <c r="G35" s="11">
        <v>500</v>
      </c>
      <c r="H35" s="12">
        <v>500</v>
      </c>
      <c r="I35" s="12">
        <f t="shared" si="6"/>
        <v>0</v>
      </c>
      <c r="J35" s="12">
        <v>500</v>
      </c>
      <c r="K35" s="12">
        <v>500</v>
      </c>
      <c r="L35" s="12">
        <v>500</v>
      </c>
      <c r="M35" s="21"/>
    </row>
    <row r="36" spans="1:13" x14ac:dyDescent="0.25">
      <c r="A36" s="3"/>
      <c r="B36" s="10"/>
      <c r="C36" s="10"/>
      <c r="D36" s="14" t="s">
        <v>27</v>
      </c>
      <c r="E36" s="10"/>
      <c r="F36" s="10"/>
      <c r="G36" s="15">
        <f>ROUND(SUM(G31:G33)+SUM(G34:G35),5)</f>
        <v>2527.13</v>
      </c>
      <c r="H36" s="15">
        <f>ROUND(SUM(H31:H33)+SUM(H34:H35),5)</f>
        <v>1750</v>
      </c>
      <c r="I36" s="12">
        <f t="shared" si="6"/>
        <v>777.13000000000011</v>
      </c>
      <c r="J36" s="15">
        <f>ROUND(SUM(J31:J33)+SUM(J34:J35),5)</f>
        <v>1500</v>
      </c>
      <c r="K36" s="15">
        <f t="shared" ref="K36:L36" si="7">ROUND(SUM(K31:K33)+SUM(K34:K35),5)</f>
        <v>1182.47</v>
      </c>
      <c r="L36" s="15">
        <f t="shared" si="7"/>
        <v>1500</v>
      </c>
      <c r="M36" s="23"/>
    </row>
    <row r="37" spans="1:13" x14ac:dyDescent="0.25">
      <c r="A37" s="3"/>
      <c r="B37" s="10"/>
      <c r="C37" s="10"/>
      <c r="D37" s="13" t="s">
        <v>28</v>
      </c>
      <c r="E37" s="10"/>
      <c r="F37" s="10"/>
      <c r="G37" s="11" t="s">
        <v>65</v>
      </c>
      <c r="H37" s="12"/>
      <c r="I37" s="12"/>
      <c r="J37" s="12"/>
      <c r="K37" s="12"/>
      <c r="L37" s="12"/>
      <c r="M37" s="21"/>
    </row>
    <row r="38" spans="1:13" x14ac:dyDescent="0.25">
      <c r="A38" s="3"/>
      <c r="B38" s="10"/>
      <c r="C38" s="10"/>
      <c r="D38" s="10"/>
      <c r="E38" s="10" t="s">
        <v>29</v>
      </c>
      <c r="F38" s="10"/>
      <c r="G38" s="11">
        <v>17.600000000000001</v>
      </c>
      <c r="H38" s="12">
        <v>825</v>
      </c>
      <c r="I38" s="12">
        <f t="shared" ref="I38:I46" si="8">SUM(G38-H38)</f>
        <v>-807.4</v>
      </c>
      <c r="J38" s="12">
        <v>600</v>
      </c>
      <c r="K38" s="12">
        <v>362.05</v>
      </c>
      <c r="L38" s="12">
        <v>200</v>
      </c>
      <c r="M38" s="21"/>
    </row>
    <row r="39" spans="1:13" x14ac:dyDescent="0.25">
      <c r="A39" s="3"/>
      <c r="B39" s="10"/>
      <c r="C39" s="10"/>
      <c r="D39" s="10"/>
      <c r="E39" s="10" t="s">
        <v>63</v>
      </c>
      <c r="F39" s="10"/>
      <c r="G39" s="11">
        <v>0</v>
      </c>
      <c r="H39" s="12">
        <v>225</v>
      </c>
      <c r="I39" s="12">
        <f t="shared" si="8"/>
        <v>-225</v>
      </c>
      <c r="J39" s="12">
        <v>200</v>
      </c>
      <c r="K39" s="12">
        <v>0</v>
      </c>
      <c r="L39" s="12">
        <v>0</v>
      </c>
      <c r="M39" s="21"/>
    </row>
    <row r="40" spans="1:13" x14ac:dyDescent="0.25">
      <c r="A40" s="3"/>
      <c r="B40" s="10"/>
      <c r="C40" s="10"/>
      <c r="D40" s="10"/>
      <c r="E40" s="10" t="s">
        <v>30</v>
      </c>
      <c r="F40" s="10"/>
      <c r="G40" s="11">
        <v>16800</v>
      </c>
      <c r="H40" s="12">
        <v>16800</v>
      </c>
      <c r="I40" s="12">
        <f t="shared" si="8"/>
        <v>0</v>
      </c>
      <c r="J40" s="12">
        <v>16800</v>
      </c>
      <c r="K40" s="12">
        <v>15400</v>
      </c>
      <c r="L40" s="12">
        <v>16800</v>
      </c>
      <c r="M40" s="21"/>
    </row>
    <row r="41" spans="1:13" x14ac:dyDescent="0.25">
      <c r="A41" s="3"/>
      <c r="B41" s="10"/>
      <c r="C41" s="10"/>
      <c r="D41" s="10"/>
      <c r="E41" s="10" t="s">
        <v>31</v>
      </c>
      <c r="F41" s="10"/>
      <c r="G41" s="11">
        <v>48917.13</v>
      </c>
      <c r="H41" s="12">
        <v>77400</v>
      </c>
      <c r="I41" s="12">
        <f t="shared" si="8"/>
        <v>-28482.870000000003</v>
      </c>
      <c r="J41" s="12">
        <v>67500</v>
      </c>
      <c r="K41" s="12">
        <v>28385</v>
      </c>
      <c r="L41" s="12">
        <v>42000</v>
      </c>
      <c r="M41" s="21"/>
    </row>
    <row r="42" spans="1:13" x14ac:dyDescent="0.25">
      <c r="A42" s="3"/>
      <c r="B42" s="10"/>
      <c r="C42" s="10"/>
      <c r="D42" s="10"/>
      <c r="E42" s="10" t="s">
        <v>32</v>
      </c>
      <c r="F42" s="10"/>
      <c r="G42" s="11">
        <v>8750</v>
      </c>
      <c r="H42" s="12">
        <v>15000</v>
      </c>
      <c r="I42" s="12">
        <f t="shared" si="8"/>
        <v>-6250</v>
      </c>
      <c r="J42" s="12">
        <v>15000</v>
      </c>
      <c r="K42" s="12">
        <v>13750</v>
      </c>
      <c r="L42" s="12">
        <v>15000</v>
      </c>
      <c r="M42" s="21"/>
    </row>
    <row r="43" spans="1:13" x14ac:dyDescent="0.25">
      <c r="A43" s="3"/>
      <c r="B43" s="10"/>
      <c r="C43" s="10"/>
      <c r="D43" s="10"/>
      <c r="E43" s="10" t="s">
        <v>66</v>
      </c>
      <c r="F43" s="10"/>
      <c r="G43" s="11">
        <v>0</v>
      </c>
      <c r="H43" s="12">
        <v>500</v>
      </c>
      <c r="I43" s="12">
        <f t="shared" si="8"/>
        <v>-500</v>
      </c>
      <c r="J43" s="12">
        <v>475</v>
      </c>
      <c r="K43" s="12">
        <v>704</v>
      </c>
      <c r="L43" s="12">
        <v>475</v>
      </c>
      <c r="M43" s="21"/>
    </row>
    <row r="44" spans="1:13" x14ac:dyDescent="0.25">
      <c r="A44" s="3"/>
      <c r="B44" s="10"/>
      <c r="C44" s="10"/>
      <c r="D44" s="10"/>
      <c r="E44" s="10" t="s">
        <v>33</v>
      </c>
      <c r="F44" s="10"/>
      <c r="G44" s="11">
        <v>0</v>
      </c>
      <c r="H44" s="12">
        <v>0</v>
      </c>
      <c r="I44" s="12">
        <f t="shared" si="8"/>
        <v>0</v>
      </c>
      <c r="J44" s="12">
        <v>0</v>
      </c>
      <c r="K44" s="12"/>
      <c r="L44" s="12">
        <v>0</v>
      </c>
      <c r="M44" s="21"/>
    </row>
    <row r="45" spans="1:13" x14ac:dyDescent="0.25">
      <c r="A45" s="3"/>
      <c r="B45" s="10"/>
      <c r="C45" s="10"/>
      <c r="D45" s="10"/>
      <c r="E45" s="10" t="s">
        <v>34</v>
      </c>
      <c r="F45" s="10"/>
      <c r="G45" s="11">
        <v>1500</v>
      </c>
      <c r="H45" s="12">
        <v>2000</v>
      </c>
      <c r="I45" s="12">
        <f t="shared" si="8"/>
        <v>-500</v>
      </c>
      <c r="J45" s="12">
        <v>0</v>
      </c>
      <c r="K45" s="12"/>
      <c r="L45" s="12">
        <v>0</v>
      </c>
      <c r="M45" s="21"/>
    </row>
    <row r="46" spans="1:13" x14ac:dyDescent="0.25">
      <c r="A46" s="3"/>
      <c r="B46" s="10"/>
      <c r="C46" s="10"/>
      <c r="D46" s="14" t="s">
        <v>35</v>
      </c>
      <c r="E46" s="10"/>
      <c r="F46" s="10"/>
      <c r="G46" s="15">
        <f>ROUND(SUM(G38:G45),5)</f>
        <v>75984.73</v>
      </c>
      <c r="H46" s="15">
        <f>ROUND(SUM(H38:H45),5)</f>
        <v>112750</v>
      </c>
      <c r="I46" s="12">
        <f t="shared" si="8"/>
        <v>-36765.270000000004</v>
      </c>
      <c r="J46" s="15">
        <f>ROUND(SUM(J38:J45),5)</f>
        <v>100575</v>
      </c>
      <c r="K46" s="15">
        <f t="shared" ref="K46:L46" si="9">ROUND(SUM(K38:K45),5)</f>
        <v>58601.05</v>
      </c>
      <c r="L46" s="15">
        <f t="shared" si="9"/>
        <v>74475</v>
      </c>
      <c r="M46" s="23"/>
    </row>
    <row r="47" spans="1:13" x14ac:dyDescent="0.25">
      <c r="A47" s="3"/>
      <c r="B47" s="10"/>
      <c r="C47" s="10"/>
      <c r="D47" s="13" t="s">
        <v>36</v>
      </c>
      <c r="E47" s="10"/>
      <c r="F47" s="10"/>
      <c r="G47" s="11"/>
      <c r="H47" s="12"/>
      <c r="I47" s="12"/>
      <c r="J47" s="12"/>
      <c r="K47" s="12"/>
      <c r="L47" s="12"/>
      <c r="M47" s="21"/>
    </row>
    <row r="48" spans="1:13" x14ac:dyDescent="0.25">
      <c r="A48" s="3"/>
      <c r="B48" s="10"/>
      <c r="C48" s="10"/>
      <c r="D48" s="10"/>
      <c r="E48" s="10" t="s">
        <v>37</v>
      </c>
      <c r="F48" s="10"/>
      <c r="G48" s="11">
        <v>1200</v>
      </c>
      <c r="H48" s="12">
        <v>1200</v>
      </c>
      <c r="I48" s="12">
        <f t="shared" ref="I48:I55" si="10">SUM(G48-H48)</f>
        <v>0</v>
      </c>
      <c r="J48" s="12">
        <v>1000</v>
      </c>
      <c r="K48" s="27">
        <v>0</v>
      </c>
      <c r="L48" s="12">
        <v>0</v>
      </c>
      <c r="M48" s="21"/>
    </row>
    <row r="49" spans="1:13" x14ac:dyDescent="0.25">
      <c r="A49" s="3"/>
      <c r="B49" s="10"/>
      <c r="C49" s="10"/>
      <c r="D49" s="10"/>
      <c r="E49" s="10" t="s">
        <v>38</v>
      </c>
      <c r="F49" s="10"/>
      <c r="G49" s="11">
        <v>500</v>
      </c>
      <c r="H49" s="12">
        <v>500</v>
      </c>
      <c r="I49" s="12">
        <f t="shared" si="10"/>
        <v>0</v>
      </c>
      <c r="J49" s="12">
        <v>0</v>
      </c>
      <c r="K49" s="12">
        <v>0</v>
      </c>
      <c r="L49" s="12">
        <v>1000</v>
      </c>
      <c r="M49" s="21"/>
    </row>
    <row r="50" spans="1:13" x14ac:dyDescent="0.25">
      <c r="A50" s="3"/>
      <c r="B50" s="10"/>
      <c r="C50" s="10"/>
      <c r="D50" s="10"/>
      <c r="E50" s="10" t="s">
        <v>73</v>
      </c>
      <c r="F50" s="10"/>
      <c r="G50" s="11">
        <v>600</v>
      </c>
      <c r="H50" s="12">
        <v>0</v>
      </c>
      <c r="I50" s="12"/>
      <c r="J50" s="12">
        <v>0</v>
      </c>
      <c r="K50" s="12">
        <v>0</v>
      </c>
      <c r="L50" s="12">
        <v>600</v>
      </c>
      <c r="M50" s="21"/>
    </row>
    <row r="51" spans="1:13" x14ac:dyDescent="0.25">
      <c r="A51" s="3"/>
      <c r="B51" s="10"/>
      <c r="C51" s="10"/>
      <c r="D51" s="10"/>
      <c r="E51" s="10" t="s">
        <v>4</v>
      </c>
      <c r="F51" s="10"/>
      <c r="G51" s="11">
        <v>3500</v>
      </c>
      <c r="H51" s="12">
        <v>2000</v>
      </c>
      <c r="I51" s="12">
        <f t="shared" si="10"/>
        <v>1500</v>
      </c>
      <c r="J51" s="12">
        <v>1500</v>
      </c>
      <c r="K51" s="12">
        <v>1000</v>
      </c>
      <c r="L51" s="12">
        <v>1500</v>
      </c>
      <c r="M51" s="21"/>
    </row>
    <row r="52" spans="1:13" x14ac:dyDescent="0.25">
      <c r="A52" s="3"/>
      <c r="B52" s="10"/>
      <c r="C52" s="10"/>
      <c r="D52" s="10"/>
      <c r="E52" s="10" t="s">
        <v>62</v>
      </c>
      <c r="F52" s="10"/>
      <c r="G52" s="11">
        <v>0</v>
      </c>
      <c r="H52" s="12">
        <v>500</v>
      </c>
      <c r="I52" s="12">
        <f t="shared" si="10"/>
        <v>-500</v>
      </c>
      <c r="J52" s="12">
        <v>500</v>
      </c>
      <c r="K52" s="12">
        <v>0</v>
      </c>
      <c r="L52" s="12">
        <v>500</v>
      </c>
      <c r="M52" s="21"/>
    </row>
    <row r="53" spans="1:13" x14ac:dyDescent="0.25">
      <c r="A53" s="3"/>
      <c r="B53" s="10"/>
      <c r="C53" s="10"/>
      <c r="D53" s="10"/>
      <c r="E53" s="10" t="s">
        <v>39</v>
      </c>
      <c r="F53" s="10"/>
      <c r="G53" s="11">
        <v>440</v>
      </c>
      <c r="H53" s="12">
        <v>0</v>
      </c>
      <c r="I53" s="12">
        <f t="shared" si="10"/>
        <v>440</v>
      </c>
      <c r="J53" s="12">
        <v>0</v>
      </c>
      <c r="K53" s="12">
        <v>0</v>
      </c>
      <c r="L53" s="12">
        <v>440</v>
      </c>
      <c r="M53" s="21"/>
    </row>
    <row r="54" spans="1:13" x14ac:dyDescent="0.25">
      <c r="A54" s="3"/>
      <c r="B54" s="10"/>
      <c r="C54" s="10"/>
      <c r="D54" s="10"/>
      <c r="E54" s="10" t="s">
        <v>59</v>
      </c>
      <c r="F54" s="10"/>
      <c r="G54" s="11">
        <v>0</v>
      </c>
      <c r="H54" s="12">
        <v>8000</v>
      </c>
      <c r="I54" s="12">
        <f t="shared" si="10"/>
        <v>-8000</v>
      </c>
      <c r="J54" s="12">
        <v>1500</v>
      </c>
      <c r="K54" s="12">
        <v>0</v>
      </c>
      <c r="L54" s="12">
        <v>1500</v>
      </c>
      <c r="M54" s="21"/>
    </row>
    <row r="55" spans="1:13" x14ac:dyDescent="0.25">
      <c r="A55" s="3"/>
      <c r="B55" s="10"/>
      <c r="C55" s="10"/>
      <c r="D55" s="14" t="s">
        <v>40</v>
      </c>
      <c r="E55" s="10"/>
      <c r="F55" s="10"/>
      <c r="G55" s="15">
        <f>ROUND(SUM(G47:G54),5)</f>
        <v>6240</v>
      </c>
      <c r="H55" s="15">
        <f>ROUND(SUM(H48:H54),5)</f>
        <v>12200</v>
      </c>
      <c r="I55" s="12">
        <f t="shared" si="10"/>
        <v>-5960</v>
      </c>
      <c r="J55" s="15">
        <f>ROUND(SUM(J48:J54),5)</f>
        <v>4500</v>
      </c>
      <c r="K55" s="15">
        <f t="shared" ref="K55:L55" si="11">ROUND(SUM(K48:K54),5)</f>
        <v>1000</v>
      </c>
      <c r="L55" s="15">
        <f t="shared" si="11"/>
        <v>5540</v>
      </c>
      <c r="M55" s="23"/>
    </row>
    <row r="56" spans="1:13" x14ac:dyDescent="0.25">
      <c r="A56" s="3"/>
      <c r="B56" s="10"/>
      <c r="C56" s="10"/>
      <c r="D56" s="13" t="s">
        <v>41</v>
      </c>
      <c r="E56" s="10"/>
      <c r="F56" s="10"/>
      <c r="G56" s="11"/>
      <c r="H56" s="12"/>
      <c r="I56" s="12"/>
      <c r="J56" s="12"/>
      <c r="K56" s="12"/>
      <c r="L56" s="12"/>
      <c r="M56" s="21"/>
    </row>
    <row r="57" spans="1:13" x14ac:dyDescent="0.25">
      <c r="A57" s="3"/>
      <c r="B57" s="10"/>
      <c r="C57" s="10"/>
      <c r="D57" s="10"/>
      <c r="E57" s="10" t="s">
        <v>42</v>
      </c>
      <c r="F57" s="10"/>
      <c r="G57" s="11">
        <v>1260</v>
      </c>
      <c r="H57" s="12">
        <v>350</v>
      </c>
      <c r="I57" s="12">
        <f t="shared" ref="I57:I68" si="12">SUM(G57-H57)</f>
        <v>910</v>
      </c>
      <c r="J57" s="12">
        <v>250</v>
      </c>
      <c r="K57" s="12">
        <v>234.95</v>
      </c>
      <c r="L57" s="12">
        <v>500</v>
      </c>
      <c r="M57" s="21"/>
    </row>
    <row r="58" spans="1:13" x14ac:dyDescent="0.25">
      <c r="A58" s="3"/>
      <c r="B58" s="10"/>
      <c r="C58" s="10"/>
      <c r="D58" s="10"/>
      <c r="E58" s="10" t="s">
        <v>43</v>
      </c>
      <c r="F58" s="10"/>
      <c r="G58" s="11">
        <v>2940.06</v>
      </c>
      <c r="H58" s="12">
        <v>3000</v>
      </c>
      <c r="I58" s="12">
        <f t="shared" si="12"/>
        <v>-59.940000000000055</v>
      </c>
      <c r="J58" s="12">
        <v>1500</v>
      </c>
      <c r="K58" s="12">
        <v>0</v>
      </c>
      <c r="L58" s="12">
        <v>1500</v>
      </c>
      <c r="M58" s="21"/>
    </row>
    <row r="59" spans="1:13" x14ac:dyDescent="0.25">
      <c r="A59" s="3"/>
      <c r="B59" s="10"/>
      <c r="C59" s="10"/>
      <c r="D59" s="10"/>
      <c r="E59" s="10" t="s">
        <v>67</v>
      </c>
      <c r="F59" s="10"/>
      <c r="G59" s="11">
        <v>0</v>
      </c>
      <c r="H59" s="12">
        <v>500</v>
      </c>
      <c r="I59" s="12">
        <f t="shared" si="12"/>
        <v>-500</v>
      </c>
      <c r="J59" s="12">
        <v>0</v>
      </c>
      <c r="K59" s="12">
        <v>0</v>
      </c>
      <c r="L59" s="12">
        <v>0</v>
      </c>
      <c r="M59" s="21"/>
    </row>
    <row r="60" spans="1:13" x14ac:dyDescent="0.25">
      <c r="A60" s="3"/>
      <c r="B60" s="10"/>
      <c r="C60" s="10"/>
      <c r="D60" s="10"/>
      <c r="E60" s="10" t="s">
        <v>44</v>
      </c>
      <c r="F60" s="10"/>
      <c r="G60" s="11">
        <v>73</v>
      </c>
      <c r="H60" s="12">
        <v>150</v>
      </c>
      <c r="I60" s="12">
        <f t="shared" si="12"/>
        <v>-77</v>
      </c>
      <c r="J60" s="12">
        <v>150</v>
      </c>
      <c r="K60" s="12">
        <v>175.6</v>
      </c>
      <c r="L60" s="12">
        <v>150</v>
      </c>
      <c r="M60" s="21"/>
    </row>
    <row r="61" spans="1:13" x14ac:dyDescent="0.25">
      <c r="A61" s="3"/>
      <c r="B61" s="10"/>
      <c r="C61" s="10"/>
      <c r="D61" s="10"/>
      <c r="E61" s="10" t="s">
        <v>45</v>
      </c>
      <c r="F61" s="10"/>
      <c r="G61" s="11">
        <v>90</v>
      </c>
      <c r="H61" s="12">
        <v>300</v>
      </c>
      <c r="I61" s="12">
        <f t="shared" si="12"/>
        <v>-210</v>
      </c>
      <c r="J61" s="12">
        <v>100</v>
      </c>
      <c r="K61" s="12">
        <v>0</v>
      </c>
      <c r="L61" s="12">
        <v>200</v>
      </c>
      <c r="M61" s="21"/>
    </row>
    <row r="62" spans="1:13" x14ac:dyDescent="0.25">
      <c r="A62" s="3"/>
      <c r="B62" s="10"/>
      <c r="C62" s="10"/>
      <c r="D62" s="10"/>
      <c r="E62" s="10" t="s">
        <v>46</v>
      </c>
      <c r="F62" s="10"/>
      <c r="G62" s="11">
        <v>303.41000000000003</v>
      </c>
      <c r="H62" s="12">
        <v>2000</v>
      </c>
      <c r="I62" s="12">
        <f t="shared" si="12"/>
        <v>-1696.59</v>
      </c>
      <c r="J62" s="12">
        <v>1000</v>
      </c>
      <c r="K62" s="12">
        <v>0</v>
      </c>
      <c r="L62" s="12">
        <v>1000</v>
      </c>
      <c r="M62" s="21"/>
    </row>
    <row r="63" spans="1:13" x14ac:dyDescent="0.25">
      <c r="A63" s="3"/>
      <c r="B63" s="10"/>
      <c r="C63" s="10"/>
      <c r="D63" s="10"/>
      <c r="E63" s="10" t="s">
        <v>89</v>
      </c>
      <c r="F63" s="28"/>
      <c r="G63" s="29">
        <v>0</v>
      </c>
      <c r="H63" s="26">
        <v>0</v>
      </c>
      <c r="I63" s="26">
        <v>0</v>
      </c>
      <c r="J63" s="26">
        <v>0</v>
      </c>
      <c r="K63" s="26">
        <v>45</v>
      </c>
      <c r="L63" s="26">
        <v>0</v>
      </c>
      <c r="M63" s="21"/>
    </row>
    <row r="64" spans="1:13" x14ac:dyDescent="0.25">
      <c r="A64" s="3"/>
      <c r="B64" s="10"/>
      <c r="C64" s="10"/>
      <c r="D64" s="10"/>
      <c r="E64" s="10" t="s">
        <v>47</v>
      </c>
      <c r="F64" s="10"/>
      <c r="G64" s="11">
        <v>440</v>
      </c>
      <c r="H64" s="12">
        <v>250</v>
      </c>
      <c r="I64" s="12">
        <f t="shared" si="12"/>
        <v>190</v>
      </c>
      <c r="J64" s="12">
        <v>250</v>
      </c>
      <c r="K64" s="12">
        <v>0</v>
      </c>
      <c r="L64" s="12">
        <v>250</v>
      </c>
      <c r="M64" s="21"/>
    </row>
    <row r="65" spans="1:13" x14ac:dyDescent="0.25">
      <c r="A65" s="3"/>
      <c r="B65" s="10"/>
      <c r="C65" s="10"/>
      <c r="D65" s="10"/>
      <c r="E65" s="10" t="s">
        <v>64</v>
      </c>
      <c r="F65" s="10"/>
      <c r="G65" s="11">
        <v>60</v>
      </c>
      <c r="H65" s="12">
        <v>250</v>
      </c>
      <c r="I65" s="12">
        <f t="shared" si="12"/>
        <v>-190</v>
      </c>
      <c r="J65" s="12">
        <v>60</v>
      </c>
      <c r="K65" s="12">
        <v>0</v>
      </c>
      <c r="L65" s="12">
        <v>100</v>
      </c>
      <c r="M65" s="21"/>
    </row>
    <row r="66" spans="1:13" x14ac:dyDescent="0.25">
      <c r="A66" s="3"/>
      <c r="B66" s="10"/>
      <c r="C66" s="10"/>
      <c r="D66" s="10"/>
      <c r="E66" s="10" t="s">
        <v>48</v>
      </c>
      <c r="F66" s="10"/>
      <c r="G66" s="11">
        <v>569.96</v>
      </c>
      <c r="H66" s="12">
        <v>500</v>
      </c>
      <c r="I66" s="12">
        <f t="shared" si="12"/>
        <v>69.960000000000036</v>
      </c>
      <c r="J66" s="12">
        <v>200</v>
      </c>
      <c r="K66" s="12">
        <v>153.97999999999999</v>
      </c>
      <c r="L66" s="12">
        <v>200</v>
      </c>
      <c r="M66" s="21"/>
    </row>
    <row r="67" spans="1:13" x14ac:dyDescent="0.25">
      <c r="A67" s="3"/>
      <c r="B67" s="10"/>
      <c r="C67" s="10"/>
      <c r="D67" s="10"/>
      <c r="E67" s="10" t="s">
        <v>49</v>
      </c>
      <c r="F67" s="10"/>
      <c r="G67" s="11">
        <v>9218.16</v>
      </c>
      <c r="H67" s="12">
        <v>3000</v>
      </c>
      <c r="I67" s="12">
        <f t="shared" si="12"/>
        <v>6218.16</v>
      </c>
      <c r="J67" s="12">
        <v>5000</v>
      </c>
      <c r="K67" s="12">
        <v>4671.97</v>
      </c>
      <c r="L67" s="12">
        <v>5000</v>
      </c>
      <c r="M67" s="21"/>
    </row>
    <row r="68" spans="1:13" x14ac:dyDescent="0.25">
      <c r="A68" s="3"/>
      <c r="B68" s="10"/>
      <c r="C68" s="10"/>
      <c r="D68" s="14" t="s">
        <v>50</v>
      </c>
      <c r="E68" s="10"/>
      <c r="F68" s="10"/>
      <c r="G68" s="15">
        <f>ROUND(SUM(G57:G67),5)</f>
        <v>14954.59</v>
      </c>
      <c r="H68" s="15">
        <f>ROUND(SUM(H57:H67),5)</f>
        <v>10300</v>
      </c>
      <c r="I68" s="12">
        <f t="shared" si="12"/>
        <v>4654.59</v>
      </c>
      <c r="J68" s="15">
        <f>ROUND(SUM(J57:J67),5)</f>
        <v>8510</v>
      </c>
      <c r="K68" s="15">
        <f t="shared" ref="K68:L68" si="13">ROUND(SUM(K57:K67),5)</f>
        <v>5281.5</v>
      </c>
      <c r="L68" s="15">
        <f t="shared" si="13"/>
        <v>8900</v>
      </c>
      <c r="M68" s="23"/>
    </row>
    <row r="69" spans="1:13" x14ac:dyDescent="0.25">
      <c r="A69" s="3"/>
      <c r="B69" s="10"/>
      <c r="C69" s="10"/>
      <c r="D69" s="13" t="s">
        <v>51</v>
      </c>
      <c r="E69" s="10"/>
      <c r="F69" s="10"/>
      <c r="G69" s="11"/>
      <c r="H69" s="12"/>
      <c r="I69" s="12"/>
      <c r="J69" s="12"/>
      <c r="K69" s="12"/>
      <c r="L69" s="12"/>
      <c r="M69" s="21"/>
    </row>
    <row r="70" spans="1:13" x14ac:dyDescent="0.25">
      <c r="A70" s="3"/>
      <c r="B70" s="10"/>
      <c r="C70" s="10"/>
      <c r="D70" s="10"/>
      <c r="E70" s="10" t="s">
        <v>52</v>
      </c>
      <c r="F70" s="10"/>
      <c r="G70" s="11">
        <v>1440.84</v>
      </c>
      <c r="H70" s="12">
        <v>1300</v>
      </c>
      <c r="I70" s="12">
        <f t="shared" ref="I70:I79" si="14">SUM(G70-H70)</f>
        <v>140.83999999999992</v>
      </c>
      <c r="J70" s="12">
        <v>1000</v>
      </c>
      <c r="K70" s="12">
        <v>0</v>
      </c>
      <c r="L70" s="12">
        <v>1000</v>
      </c>
      <c r="M70" s="21"/>
    </row>
    <row r="71" spans="1:13" x14ac:dyDescent="0.25">
      <c r="A71" s="3"/>
      <c r="B71" s="10"/>
      <c r="C71" s="10"/>
      <c r="D71" s="10"/>
      <c r="E71" s="10" t="s">
        <v>53</v>
      </c>
      <c r="F71" s="10"/>
      <c r="G71" s="11">
        <v>12697.46</v>
      </c>
      <c r="H71" s="12">
        <v>9000</v>
      </c>
      <c r="I71" s="12">
        <f t="shared" si="14"/>
        <v>3697.4599999999991</v>
      </c>
      <c r="J71" s="12">
        <v>7000</v>
      </c>
      <c r="K71" s="12">
        <v>1014.79</v>
      </c>
      <c r="L71" s="12">
        <v>7000</v>
      </c>
      <c r="M71" s="21"/>
    </row>
    <row r="72" spans="1:13" x14ac:dyDescent="0.25">
      <c r="A72" s="3"/>
      <c r="B72" s="10"/>
      <c r="C72" s="10"/>
      <c r="D72" s="10"/>
      <c r="E72" s="10" t="s">
        <v>68</v>
      </c>
      <c r="F72" s="10"/>
      <c r="G72" s="11">
        <v>968.75</v>
      </c>
      <c r="H72" s="12">
        <v>1500</v>
      </c>
      <c r="I72" s="12">
        <f t="shared" si="14"/>
        <v>-531.25</v>
      </c>
      <c r="J72" s="12">
        <v>1000</v>
      </c>
      <c r="K72" s="12">
        <v>0</v>
      </c>
      <c r="L72" s="12">
        <v>750</v>
      </c>
      <c r="M72" s="21"/>
    </row>
    <row r="73" spans="1:13" x14ac:dyDescent="0.25">
      <c r="A73" s="3"/>
      <c r="B73" s="10"/>
      <c r="C73" s="10"/>
      <c r="D73" s="10"/>
      <c r="E73" s="10" t="s">
        <v>60</v>
      </c>
      <c r="F73" s="10"/>
      <c r="G73" s="11">
        <v>0</v>
      </c>
      <c r="H73" s="12">
        <v>2000</v>
      </c>
      <c r="I73" s="12">
        <f t="shared" si="14"/>
        <v>-2000</v>
      </c>
      <c r="J73" s="12">
        <v>0</v>
      </c>
      <c r="K73" s="12">
        <v>0</v>
      </c>
      <c r="L73" s="12">
        <v>0</v>
      </c>
      <c r="M73" s="21"/>
    </row>
    <row r="74" spans="1:13" x14ac:dyDescent="0.25">
      <c r="A74" s="3"/>
      <c r="B74" s="10"/>
      <c r="C74" s="10"/>
      <c r="D74" s="10"/>
      <c r="E74" s="10" t="s">
        <v>61</v>
      </c>
      <c r="F74" s="10"/>
      <c r="G74" s="11">
        <v>1010.88</v>
      </c>
      <c r="H74" s="12">
        <v>5000</v>
      </c>
      <c r="I74" s="12">
        <f t="shared" si="14"/>
        <v>-3989.12</v>
      </c>
      <c r="J74" s="12">
        <v>0</v>
      </c>
      <c r="K74" s="12">
        <v>0</v>
      </c>
      <c r="L74" s="12">
        <v>4000</v>
      </c>
      <c r="M74" s="21"/>
    </row>
    <row r="75" spans="1:13" x14ac:dyDescent="0.25">
      <c r="A75" s="3"/>
      <c r="B75" s="10"/>
      <c r="C75" s="10"/>
      <c r="D75" s="10"/>
      <c r="E75" s="10" t="s">
        <v>54</v>
      </c>
      <c r="F75" s="10"/>
      <c r="G75" s="11">
        <v>970.19</v>
      </c>
      <c r="H75" s="12">
        <v>0</v>
      </c>
      <c r="I75" s="12">
        <f t="shared" si="14"/>
        <v>970.19</v>
      </c>
      <c r="J75" s="12">
        <v>1000</v>
      </c>
      <c r="K75" s="12">
        <v>0</v>
      </c>
      <c r="L75" s="12">
        <v>1000</v>
      </c>
      <c r="M75" s="21"/>
    </row>
    <row r="76" spans="1:13" x14ac:dyDescent="0.25">
      <c r="A76" s="3"/>
      <c r="B76" s="10"/>
      <c r="C76" s="10"/>
      <c r="D76" s="14" t="s">
        <v>55</v>
      </c>
      <c r="E76" s="10"/>
      <c r="F76" s="10"/>
      <c r="G76" s="15">
        <f>ROUND(SUM(G70:G75),5)</f>
        <v>17088.12</v>
      </c>
      <c r="H76" s="15">
        <f>ROUND(SUM(H70:H75),5)</f>
        <v>18800</v>
      </c>
      <c r="I76" s="12">
        <f t="shared" si="14"/>
        <v>-1711.880000000001</v>
      </c>
      <c r="J76" s="15">
        <f>ROUND(SUM(J70:J75),5)</f>
        <v>10000</v>
      </c>
      <c r="K76" s="15">
        <f t="shared" ref="K76:L76" si="15">ROUND(SUM(K70:K75),5)</f>
        <v>1014.79</v>
      </c>
      <c r="L76" s="15">
        <f t="shared" si="15"/>
        <v>13750</v>
      </c>
      <c r="M76" s="23"/>
    </row>
    <row r="77" spans="1:13" x14ac:dyDescent="0.25">
      <c r="A77" s="3"/>
      <c r="B77" s="10"/>
      <c r="C77" s="10" t="s">
        <v>56</v>
      </c>
      <c r="D77" s="10"/>
      <c r="E77" s="10"/>
      <c r="F77" s="10"/>
      <c r="G77" s="16">
        <f>SUM(G76,G68,G55,G46,G36)</f>
        <v>116794.57</v>
      </c>
      <c r="H77" s="16">
        <f>SUM(H76,H68,H55,H46,H36)</f>
        <v>155800</v>
      </c>
      <c r="I77" s="12">
        <f t="shared" si="14"/>
        <v>-39005.429999999993</v>
      </c>
      <c r="J77" s="16">
        <f>SUM(J76,J68,J55,J46,J36)</f>
        <v>125085</v>
      </c>
      <c r="K77" s="16">
        <f t="shared" ref="K77:L77" si="16">SUM(K76,K68,K55,K46,K36)</f>
        <v>67079.81</v>
      </c>
      <c r="L77" s="16">
        <f t="shared" si="16"/>
        <v>104165</v>
      </c>
      <c r="M77" s="24"/>
    </row>
    <row r="78" spans="1:13" x14ac:dyDescent="0.25">
      <c r="A78" s="3"/>
      <c r="B78" s="10"/>
      <c r="C78" s="10" t="s">
        <v>69</v>
      </c>
      <c r="D78" s="10"/>
      <c r="E78" s="10"/>
      <c r="F78" s="10"/>
      <c r="G78" s="11">
        <f>SUM(G28)</f>
        <v>100762.89</v>
      </c>
      <c r="H78" s="11">
        <f>SUM(H28)</f>
        <v>155300</v>
      </c>
      <c r="I78" s="12">
        <f t="shared" si="14"/>
        <v>-54537.11</v>
      </c>
      <c r="J78" s="11">
        <f>SUM(J28)</f>
        <v>125085</v>
      </c>
      <c r="K78" s="11">
        <f t="shared" ref="K78:L78" si="17">SUM(K28)</f>
        <v>67079.81</v>
      </c>
      <c r="L78" s="11">
        <f t="shared" si="17"/>
        <v>104165</v>
      </c>
      <c r="M78" s="25"/>
    </row>
    <row r="79" spans="1:13" s="1" customFormat="1" x14ac:dyDescent="0.25">
      <c r="A79" s="3"/>
      <c r="B79" s="10"/>
      <c r="C79" s="10" t="s">
        <v>70</v>
      </c>
      <c r="D79" s="10"/>
      <c r="E79" s="10"/>
      <c r="F79" s="10"/>
      <c r="G79" s="17">
        <f>SUM(G78-G77)</f>
        <v>-16031.680000000008</v>
      </c>
      <c r="H79" s="17">
        <f>SUM(H78-H77)</f>
        <v>-500</v>
      </c>
      <c r="I79" s="12">
        <f t="shared" si="14"/>
        <v>-15531.680000000008</v>
      </c>
      <c r="J79" s="17">
        <f>SUM(J78-J77)</f>
        <v>0</v>
      </c>
      <c r="K79" s="17">
        <f t="shared" ref="K79:L79" si="18">SUM(K78-K77)</f>
        <v>0</v>
      </c>
      <c r="L79" s="17">
        <f t="shared" si="18"/>
        <v>0</v>
      </c>
      <c r="M79" s="20"/>
    </row>
    <row r="80" spans="1:13" s="1" customFormat="1" x14ac:dyDescent="0.25">
      <c r="A80" s="3"/>
      <c r="B80" s="10"/>
      <c r="C80" s="10"/>
      <c r="D80" s="10"/>
      <c r="E80" s="10"/>
      <c r="F80" s="10"/>
      <c r="G80" s="17"/>
      <c r="H80" s="20"/>
      <c r="I80" s="21"/>
      <c r="J80" s="20"/>
      <c r="K80" s="20"/>
      <c r="L80" s="20"/>
      <c r="M80" s="20"/>
    </row>
    <row r="81" spans="2:7" x14ac:dyDescent="0.25">
      <c r="B81" s="30" t="s">
        <v>86</v>
      </c>
      <c r="C81" s="30"/>
      <c r="D81" s="30"/>
      <c r="E81" s="30"/>
      <c r="F81" s="30"/>
      <c r="G81" s="19"/>
    </row>
    <row r="82" spans="2:7" x14ac:dyDescent="0.25">
      <c r="B82" s="30" t="s">
        <v>74</v>
      </c>
      <c r="C82" s="30"/>
      <c r="D82" s="30"/>
      <c r="E82" s="30"/>
      <c r="F82" s="30"/>
      <c r="G82" s="15">
        <v>8889.4599999999991</v>
      </c>
    </row>
    <row r="83" spans="2:7" x14ac:dyDescent="0.25">
      <c r="B83" s="30" t="s">
        <v>75</v>
      </c>
      <c r="C83" s="30"/>
      <c r="D83" s="30"/>
      <c r="E83" s="30"/>
      <c r="F83" s="30"/>
      <c r="G83" s="15">
        <v>8987.93</v>
      </c>
    </row>
    <row r="84" spans="2:7" x14ac:dyDescent="0.25">
      <c r="B84" s="30" t="s">
        <v>76</v>
      </c>
      <c r="C84" s="30"/>
      <c r="D84" s="30"/>
      <c r="E84" s="30"/>
      <c r="F84" s="30"/>
      <c r="G84" s="15">
        <v>22970.95</v>
      </c>
    </row>
    <row r="85" spans="2:7" x14ac:dyDescent="0.25">
      <c r="B85" s="30" t="s">
        <v>77</v>
      </c>
      <c r="C85" s="30"/>
      <c r="D85" s="30"/>
      <c r="E85" s="30"/>
      <c r="F85" s="30"/>
      <c r="G85" s="15">
        <v>21528.86</v>
      </c>
    </row>
    <row r="86" spans="2:7" x14ac:dyDescent="0.25">
      <c r="B86" s="30" t="s">
        <v>78</v>
      </c>
      <c r="C86" s="30"/>
      <c r="D86" s="30"/>
      <c r="E86" s="30"/>
      <c r="F86" s="30"/>
      <c r="G86" s="15">
        <v>6722.17</v>
      </c>
    </row>
    <row r="87" spans="2:7" x14ac:dyDescent="0.25">
      <c r="B87" s="31" t="s">
        <v>79</v>
      </c>
      <c r="C87" s="31"/>
      <c r="D87" s="31"/>
      <c r="E87" s="31"/>
      <c r="F87" s="31"/>
      <c r="G87" s="15">
        <f>SUM(G82:G86)</f>
        <v>69099.37</v>
      </c>
    </row>
  </sheetData>
  <mergeCells count="9">
    <mergeCell ref="B85:F85"/>
    <mergeCell ref="B86:F86"/>
    <mergeCell ref="B87:F87"/>
    <mergeCell ref="A1:E1"/>
    <mergeCell ref="B81:F81"/>
    <mergeCell ref="B82:F82"/>
    <mergeCell ref="B83:F83"/>
    <mergeCell ref="B84:F84"/>
    <mergeCell ref="E14:F14"/>
  </mergeCells>
  <pageMargins left="0.7" right="0.7" top="0.75" bottom="0.75" header="0.1" footer="0.3"/>
  <pageSetup orientation="landscape" r:id="rId1"/>
  <headerFooter>
    <oddHeader>&amp;C&amp;"Arial,Bold"&amp;12 NH ASSOCIATION OF FIRE CHIEFS
&amp;10 FY 2020 BUDGET</oddHeader>
    <oddFooter>&amp;R&amp;"Arial,Bold"&amp;8 Page &amp;P of &amp;N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</vt:lpstr>
      <vt:lpstr>'FY 2020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christopoulos</dc:creator>
  <cp:lastModifiedBy>Brent Lemire</cp:lastModifiedBy>
  <cp:lastPrinted>2020-02-25T14:51:45Z</cp:lastPrinted>
  <dcterms:created xsi:type="dcterms:W3CDTF">2020-02-25T13:19:42Z</dcterms:created>
  <dcterms:modified xsi:type="dcterms:W3CDTF">2021-04-02T20:04:07Z</dcterms:modified>
</cp:coreProperties>
</file>