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lem\OneDrive\Documents\NHAFC - Ultrabook\NHAFC - Ultrabook\Financials\"/>
    </mc:Choice>
  </mc:AlternateContent>
  <xr:revisionPtr revIDLastSave="0" documentId="8_{CD472B98-6B7C-4975-AA75-CF683BA90E60}" xr6:coauthVersionLast="45" xr6:coauthVersionMax="45" xr10:uidLastSave="{00000000-0000-0000-0000-000000000000}"/>
  <bookViews>
    <workbookView xWindow="615" yWindow="1320" windowWidth="28185" windowHeight="14880" xr2:uid="{00000000-000D-0000-FFFF-FFFF00000000}"/>
  </bookViews>
  <sheets>
    <sheet name="FY 2020 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'FY 2020 '!$A:$F,'FY 2020 '!$1:$1</definedName>
    <definedName name="QB_COLUMN_29" localSheetId="0" hidden="1">'FY 2020 '!$G$1</definedName>
    <definedName name="QB_DATA_0" localSheetId="0" hidden="1">'FY 2020 '!$5:$5,'FY 2020 '!#REF!,'FY 2020 '!$6:$6,'FY 2020 '!$9:$9,'FY 2020 '!$10:$10,'FY 2020 '!#REF!,'FY 2020 '!#REF!,'FY 2020 '!#REF!,'FY 2020 '!#REF!,'FY 2020 '!#REF!,'FY 2020 '!#REF!,'FY 2020 '!#REF!,'FY 2020 '!$13:$13,'FY 2020 '!$14:$14,'FY 2020 '!$15:$15,'FY 2020 '!$18:$18</definedName>
    <definedName name="QB_DATA_1" localSheetId="0" hidden="1">'FY 2020 '!$21:$21,'FY 2020 '!$22:$22,'FY 2020 '!$23:$23,'FY 2020 '!$24:$24,'FY 2020 '!$30:$30,'FY 2020 '!$31:$31,'FY 2020 '!#REF!,'FY 2020 '!#REF!,'FY 2020 '!#REF!,'FY 2020 '!#REF!,'FY 2020 '!#REF!,'FY 2020 '!#REF!,'FY 2020 '!$32:$32,'FY 2020 '!$33:$33,'FY 2020 '!$36:$36,'FY 2020 '!$38:$38</definedName>
    <definedName name="QB_DATA_2" localSheetId="0" hidden="1">'FY 2020 '!$39:$39,'FY 2020 '!$40:$40,'FY 2020 '!$42:$42,'FY 2020 '!$43:$43,'FY 2020 '!$46:$46,'FY 2020 '!$47:$47,'FY 2020 '!$49:$49,'FY 2020 '!$51:$51,'FY 2020 '!#REF!,'FY 2020 '!$55:$55,'FY 2020 '!$56:$56,'FY 2020 '!$58:$58,'FY 2020 '!$59:$59,'FY 2020 '!$60:$60,'FY 2020 '!$61:$61,'FY 2020 '!$63:$63</definedName>
    <definedName name="QB_DATA_3" localSheetId="0" hidden="1">'FY 2020 '!$64:$64,'FY 2020 '!#REF!,'FY 2020 '!$67:$67,'FY 2020 '!$68:$68,'FY 2020 '!$72:$72</definedName>
    <definedName name="QB_FORMULA_0" localSheetId="0" hidden="1">'FY 2020 '!$G$7,'FY 2020 '!$G$11,'FY 2020 '!#REF!,'FY 2020 '!$G$19,'FY 2020 '!$G$25,'FY 2020 '!$G$26,'FY 2020 '!#REF!,'FY 2020 '!$G$34,'FY 2020 '!$G$44,'FY 2020 '!$G$53,'FY 2020 '!#REF!,'FY 2020 '!$G$65,'FY 2020 '!$G$73,'FY 2020 '!$G$74,'FY 2020 '!$G$75,'FY 2020 '!$G$76</definedName>
    <definedName name="QB_ROW_101240" localSheetId="0" hidden="1">'FY 2020 '!$E$33</definedName>
    <definedName name="QB_ROW_102240" localSheetId="0" hidden="1">'FY 2020 '!$E$59</definedName>
    <definedName name="QB_ROW_104240" localSheetId="0" hidden="1">'FY 2020 '!$E$56</definedName>
    <definedName name="QB_ROW_106240" localSheetId="0" hidden="1">'FY 2020 '!$E$72</definedName>
    <definedName name="QB_ROW_110240" localSheetId="0" hidden="1">'FY 2020 '!$E$42</definedName>
    <definedName name="QB_ROW_111240" localSheetId="0" hidden="1">'FY 2020 '!$E$39</definedName>
    <definedName name="QB_ROW_112240" localSheetId="0" hidden="1">'FY 2020 '!$E$47</definedName>
    <definedName name="QB_ROW_118240" localSheetId="0" hidden="1">'FY 2020 '!$E$67</definedName>
    <definedName name="QB_ROW_120240" localSheetId="0" hidden="1">'FY 2020 '!$E$64</definedName>
    <definedName name="QB_ROW_126040" localSheetId="0" hidden="1">'FY 2020 '!#REF!</definedName>
    <definedName name="QB_ROW_126250" localSheetId="0" hidden="1">'FY 2020 '!#REF!</definedName>
    <definedName name="QB_ROW_126340" localSheetId="0" hidden="1">'FY 2020 '!#REF!</definedName>
    <definedName name="QB_ROW_128240" localSheetId="0" hidden="1">'FY 2020 '!$E$51</definedName>
    <definedName name="QB_ROW_129040" localSheetId="0" hidden="1">'FY 2020 '!#REF!</definedName>
    <definedName name="QB_ROW_129250" localSheetId="0" hidden="1">'FY 2020 '!#REF!</definedName>
    <definedName name="QB_ROW_129340" localSheetId="0" hidden="1">'FY 2020 '!#REF!</definedName>
    <definedName name="QB_ROW_134240" localSheetId="0" hidden="1">'FY 2020 '!#REF!</definedName>
    <definedName name="QB_ROW_135240" localSheetId="0" hidden="1">'FY 2020 '!#REF!</definedName>
    <definedName name="QB_ROW_138250" localSheetId="0" hidden="1">'FY 2020 '!#REF!</definedName>
    <definedName name="QB_ROW_139250" localSheetId="0" hidden="1">'FY 2020 '!#REF!</definedName>
    <definedName name="QB_ROW_140250" localSheetId="0" hidden="1">'FY 2020 '!#REF!</definedName>
    <definedName name="QB_ROW_141250" localSheetId="0" hidden="1">'FY 2020 '!#REF!</definedName>
    <definedName name="QB_ROW_142250" localSheetId="0" hidden="1">'FY 2020 '!#REF!</definedName>
    <definedName name="QB_ROW_143250" localSheetId="0" hidden="1">'FY 2020 '!#REF!</definedName>
    <definedName name="QB_ROW_144250" localSheetId="0" hidden="1">'FY 2020 '!#REF!</definedName>
    <definedName name="QB_ROW_145250" localSheetId="0" hidden="1">'FY 2020 '!#REF!</definedName>
    <definedName name="QB_ROW_146240" localSheetId="0" hidden="1">'FY 2020 '!#REF!</definedName>
    <definedName name="QB_ROW_147240" localSheetId="0" hidden="1">'FY 2020 '!$E$5</definedName>
    <definedName name="QB_ROW_148240" localSheetId="0" hidden="1">'FY 2020 '!#REF!</definedName>
    <definedName name="QB_ROW_149250" localSheetId="0" hidden="1">'FY 2020 '!#REF!</definedName>
    <definedName name="QB_ROW_151240" localSheetId="0" hidden="1">'FY 2020 '!#REF!</definedName>
    <definedName name="QB_ROW_152250" localSheetId="0" hidden="1">'FY 2020 '!$F$31</definedName>
    <definedName name="QB_ROW_17030" localSheetId="0" hidden="1">'FY 2020 '!$D$12</definedName>
    <definedName name="QB_ROW_17330" localSheetId="0" hidden="1">'FY 2020 '!$D$19</definedName>
    <definedName name="QB_ROW_18301" localSheetId="0" hidden="1">'FY 2020 '!$A$76</definedName>
    <definedName name="QB_ROW_19011" localSheetId="0" hidden="1">'FY 2020 '!$B$2</definedName>
    <definedName name="QB_ROW_19030" localSheetId="0" hidden="1">'FY 2020 '!$D$20</definedName>
    <definedName name="QB_ROW_19311" localSheetId="0" hidden="1">'FY 2020 '!$B$75</definedName>
    <definedName name="QB_ROW_19330" localSheetId="0" hidden="1">'FY 2020 '!$D$25</definedName>
    <definedName name="QB_ROW_20021" localSheetId="0" hidden="1">'FY 2020 '!$C$3</definedName>
    <definedName name="QB_ROW_20240" localSheetId="0" hidden="1">'FY 2020 '!$E$23</definedName>
    <definedName name="QB_ROW_20321" localSheetId="0" hidden="1">'FY 2020 '!$C$26</definedName>
    <definedName name="QB_ROW_21021" localSheetId="0" hidden="1">'FY 2020 '!$C$28</definedName>
    <definedName name="QB_ROW_21321" localSheetId="0" hidden="1">'FY 2020 '!$C$74</definedName>
    <definedName name="QB_ROW_22030" localSheetId="0" hidden="1">'FY 2020 '!$D$29</definedName>
    <definedName name="QB_ROW_22330" localSheetId="0" hidden="1">'FY 2020 '!$D$34</definedName>
    <definedName name="QB_ROW_24030" localSheetId="0" hidden="1">'FY 2020 '!$D$35</definedName>
    <definedName name="QB_ROW_24330" localSheetId="0" hidden="1">'FY 2020 '!$D$44</definedName>
    <definedName name="QB_ROW_25240" localSheetId="0" hidden="1">'FY 2020 '!$E$36</definedName>
    <definedName name="QB_ROW_34030" localSheetId="0" hidden="1">'FY 2020 '!$D$54</definedName>
    <definedName name="QB_ROW_34330" localSheetId="0" hidden="1">'FY 2020 '!$D$65</definedName>
    <definedName name="QB_ROW_37240" localSheetId="0" hidden="1">'FY 2020 '!$E$61</definedName>
    <definedName name="QB_ROW_38240" localSheetId="0" hidden="1">'FY 2020 '!$E$63</definedName>
    <definedName name="QB_ROW_43030" localSheetId="0" hidden="1">'FY 2020 '!$D$66</definedName>
    <definedName name="QB_ROW_43330" localSheetId="0" hidden="1">'FY 2020 '!$D$73</definedName>
    <definedName name="QB_ROW_52240" localSheetId="0" hidden="1">'FY 2020 '!$E$38</definedName>
    <definedName name="QB_ROW_53240" localSheetId="0" hidden="1">'FY 2020 '!$E$43</definedName>
    <definedName name="QB_ROW_55240" localSheetId="0" hidden="1">'FY 2020 '!$E$40</definedName>
    <definedName name="QB_ROW_62240" localSheetId="0" hidden="1">'FY 2020 '!$E$24</definedName>
    <definedName name="QB_ROW_63240" localSheetId="0" hidden="1">'FY 2020 '!$E$21</definedName>
    <definedName name="QB_ROW_65240" localSheetId="0" hidden="1">'FY 2020 '!$E$22</definedName>
    <definedName name="QB_ROW_67240" localSheetId="0" hidden="1">'FY 2020 '!$E$14</definedName>
    <definedName name="QB_ROW_68030" localSheetId="0" hidden="1">'FY 2020 '!$D$4</definedName>
    <definedName name="QB_ROW_68330" localSheetId="0" hidden="1">'FY 2020 '!$D$7</definedName>
    <definedName name="QB_ROW_70030" localSheetId="0" hidden="1">'FY 2020 '!$D$8</definedName>
    <definedName name="QB_ROW_70330" localSheetId="0" hidden="1">'FY 2020 '!$D$11</definedName>
    <definedName name="QB_ROW_71240" localSheetId="0" hidden="1">'FY 2020 '!$E$10</definedName>
    <definedName name="QB_ROW_72240" localSheetId="0" hidden="1">'FY 2020 '!$E$9</definedName>
    <definedName name="QB_ROW_75240" localSheetId="0" hidden="1">'FY 2020 '!$E$18</definedName>
    <definedName name="QB_ROW_76240" localSheetId="0" hidden="1">'FY 2020 '!$E$15</definedName>
    <definedName name="QB_ROW_77240" localSheetId="0" hidden="1">'FY 2020 '!$E$13</definedName>
    <definedName name="QB_ROW_79240" localSheetId="0" hidden="1">'FY 2020 '!$E$6</definedName>
    <definedName name="QB_ROW_86240" localSheetId="0" hidden="1">'FY 2020 '!$E$60</definedName>
    <definedName name="QB_ROW_87240" localSheetId="0" hidden="1">'FY 2020 '!$E$68</definedName>
    <definedName name="QB_ROW_88030" localSheetId="0" hidden="1">'FY 2020 '!$D$45</definedName>
    <definedName name="QB_ROW_88330" localSheetId="0" hidden="1">'FY 2020 '!$D$53</definedName>
    <definedName name="QB_ROW_89240" localSheetId="0" hidden="1">'FY 2020 '!$E$46</definedName>
    <definedName name="QB_ROW_91240" localSheetId="0" hidden="1">'FY 2020 '!$E$55</definedName>
    <definedName name="QB_ROW_92240" localSheetId="0" hidden="1">'FY 2020 '!$E$58</definedName>
    <definedName name="QB_ROW_95240" localSheetId="0" hidden="1">'FY 2020 '!$E$49</definedName>
    <definedName name="QB_ROW_96240" localSheetId="0" hidden="1">'FY 2020 '!$E$30</definedName>
    <definedName name="QB_ROW_97240" localSheetId="0" hidden="1">'FY 2020 '!$E$32</definedName>
    <definedName name="QB_ROW_98030" localSheetId="0" hidden="1">'FY 2020 '!#REF!</definedName>
    <definedName name="QB_ROW_98330" localSheetId="0" hidden="1">'FY 2020 '!#REF!</definedName>
    <definedName name="QBCANSUPPORTUPDATE" localSheetId="0">TRUE</definedName>
    <definedName name="QBCOMPANYFILENAME" localSheetId="0">"C:\Users\Public\Documents\Intuit\QuickBooks\Company Files\NH ASSOCIATION OF FIRE CHIEFS 2018_12_07.qbw"</definedName>
    <definedName name="QBENDDATE" localSheetId="0">20200225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"6e58f73c53ad4bae8a5315d585dfa525"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20190501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G84" i="1"/>
  <c r="J73" i="1"/>
  <c r="J65" i="1"/>
  <c r="J53" i="1"/>
  <c r="J44" i="1"/>
  <c r="J34" i="1"/>
  <c r="J25" i="1"/>
  <c r="J74" i="1" l="1"/>
  <c r="J19" i="1"/>
  <c r="J11" i="1"/>
  <c r="J7" i="1"/>
  <c r="I16" i="1"/>
  <c r="J26" i="1" l="1"/>
  <c r="J75" i="1" s="1"/>
  <c r="J76" i="1" s="1"/>
  <c r="I72" i="1"/>
  <c r="I71" i="1"/>
  <c r="I70" i="1"/>
  <c r="I69" i="1"/>
  <c r="I68" i="1"/>
  <c r="I67" i="1"/>
  <c r="I64" i="1"/>
  <c r="I63" i="1"/>
  <c r="I62" i="1"/>
  <c r="I61" i="1"/>
  <c r="I60" i="1"/>
  <c r="I59" i="1"/>
  <c r="I58" i="1"/>
  <c r="I57" i="1"/>
  <c r="I56" i="1"/>
  <c r="I55" i="1"/>
  <c r="I52" i="1"/>
  <c r="I51" i="1"/>
  <c r="I50" i="1"/>
  <c r="I49" i="1"/>
  <c r="I47" i="1"/>
  <c r="I46" i="1"/>
  <c r="I43" i="1"/>
  <c r="I42" i="1"/>
  <c r="I41" i="1"/>
  <c r="I40" i="1"/>
  <c r="I39" i="1"/>
  <c r="I38" i="1"/>
  <c r="I37" i="1"/>
  <c r="I36" i="1"/>
  <c r="I33" i="1"/>
  <c r="I32" i="1"/>
  <c r="I31" i="1"/>
  <c r="I30" i="1"/>
  <c r="I24" i="1"/>
  <c r="I23" i="1"/>
  <c r="I22" i="1"/>
  <c r="I21" i="1"/>
  <c r="I18" i="1"/>
  <c r="I15" i="1"/>
  <c r="I14" i="1"/>
  <c r="I13" i="1"/>
  <c r="I6" i="1"/>
  <c r="I8" i="1"/>
  <c r="I9" i="1"/>
  <c r="I10" i="1"/>
  <c r="I5" i="1"/>
  <c r="H34" i="1"/>
  <c r="H25" i="1"/>
  <c r="H19" i="1"/>
  <c r="G25" i="1"/>
  <c r="G19" i="1"/>
  <c r="H11" i="1"/>
  <c r="H65" i="1"/>
  <c r="G44" i="1"/>
  <c r="I44" i="1" s="1"/>
  <c r="H44" i="1"/>
  <c r="G34" i="1"/>
  <c r="I34" i="1" s="1"/>
  <c r="H53" i="1"/>
  <c r="H73" i="1"/>
  <c r="G73" i="1"/>
  <c r="G65" i="1"/>
  <c r="G53" i="1"/>
  <c r="I53" i="1" s="1"/>
  <c r="H7" i="1"/>
  <c r="G11" i="1"/>
  <c r="G7" i="1"/>
  <c r="H74" i="1" l="1"/>
  <c r="I25" i="1"/>
  <c r="I7" i="1"/>
  <c r="I65" i="1"/>
  <c r="I11" i="1"/>
  <c r="G74" i="1"/>
  <c r="I74" i="1" s="1"/>
  <c r="I19" i="1"/>
  <c r="G26" i="1"/>
  <c r="I73" i="1"/>
  <c r="G75" i="1" l="1"/>
  <c r="G76" i="1" l="1"/>
  <c r="H26" i="1" l="1"/>
  <c r="H75" i="1" l="1"/>
  <c r="I26" i="1"/>
  <c r="H76" i="1" l="1"/>
  <c r="I76" i="1" s="1"/>
  <c r="I75" i="1"/>
</calcChain>
</file>

<file path=xl/sharedStrings.xml><?xml version="1.0" encoding="utf-8"?>
<sst xmlns="http://schemas.openxmlformats.org/spreadsheetml/2006/main" count="92" uniqueCount="91">
  <si>
    <t>Ordinary Income/Expense</t>
  </si>
  <si>
    <t>Income</t>
  </si>
  <si>
    <t>Grant Programs</t>
  </si>
  <si>
    <t>2019 HAZMAT CONFERENCE</t>
  </si>
  <si>
    <t>Scholarships</t>
  </si>
  <si>
    <t>Total Grant Programs</t>
  </si>
  <si>
    <t>Meeting Income</t>
  </si>
  <si>
    <t>Meeting Raffle</t>
  </si>
  <si>
    <t>Meeting Receipts</t>
  </si>
  <si>
    <t>Total Meeting Income</t>
  </si>
  <si>
    <t>Other Types of Income</t>
  </si>
  <si>
    <t>Fundraiser</t>
  </si>
  <si>
    <t>Interst Income</t>
  </si>
  <si>
    <t>Merchanise Sales</t>
  </si>
  <si>
    <t>Seminar Donations</t>
  </si>
  <si>
    <t>Total Other Types of Income</t>
  </si>
  <si>
    <t>Program Income</t>
  </si>
  <si>
    <t>Total Program Income</t>
  </si>
  <si>
    <t>Total Income</t>
  </si>
  <si>
    <t>Expense</t>
  </si>
  <si>
    <t>Business Expenses</t>
  </si>
  <si>
    <t>Bank Service Charges</t>
  </si>
  <si>
    <t>Banking Error</t>
  </si>
  <si>
    <t>Credit Card Service Charges</t>
  </si>
  <si>
    <t>NVFC Membership Dues</t>
  </si>
  <si>
    <t>Total Business Expenses</t>
  </si>
  <si>
    <t>Contract Services</t>
  </si>
  <si>
    <t>Accounting Fees</t>
  </si>
  <si>
    <t>Executive Director Fee</t>
  </si>
  <si>
    <t>Fundraising Expense</t>
  </si>
  <si>
    <t>Legislative Lobbyist</t>
  </si>
  <si>
    <t>Secretary Fee</t>
  </si>
  <si>
    <t>Treasurer Fee</t>
  </si>
  <si>
    <t>Total Contract Services</t>
  </si>
  <si>
    <t>Donations</t>
  </si>
  <si>
    <t>Crotched Mountain</t>
  </si>
  <si>
    <t>NEDIAFC - Networking</t>
  </si>
  <si>
    <t>Special Olympics of NH</t>
  </si>
  <si>
    <t>Total Donations</t>
  </si>
  <si>
    <t>Operations</t>
  </si>
  <si>
    <t>Awards and Plaques</t>
  </si>
  <si>
    <t>Executive Director Expense</t>
  </si>
  <si>
    <t>Memoria</t>
  </si>
  <si>
    <t>Name Badges</t>
  </si>
  <si>
    <t>President Expense</t>
  </si>
  <si>
    <t>Printing and Copying</t>
  </si>
  <si>
    <t>Supplies</t>
  </si>
  <si>
    <t>Web Services</t>
  </si>
  <si>
    <t>Total Operations</t>
  </si>
  <si>
    <t>Travel and Meetings</t>
  </si>
  <si>
    <t>Board Meeting Expense</t>
  </si>
  <si>
    <t>Monthly Meeting Expense</t>
  </si>
  <si>
    <t>Seminar Expense</t>
  </si>
  <si>
    <t>Total Travel and Meetings</t>
  </si>
  <si>
    <t>Total Expense</t>
  </si>
  <si>
    <t>FY 2020 Budget</t>
  </si>
  <si>
    <t>Difference</t>
  </si>
  <si>
    <t>Other</t>
  </si>
  <si>
    <t>NVFC Director Travel</t>
  </si>
  <si>
    <t>CFSI Travel</t>
  </si>
  <si>
    <t>Committee of Merit</t>
  </si>
  <si>
    <t>Legal Fees</t>
  </si>
  <si>
    <t>Postage</t>
  </si>
  <si>
    <t>.</t>
  </si>
  <si>
    <t>Insurance &amp; Bond</t>
  </si>
  <si>
    <t>Misc Board Expense</t>
  </si>
  <si>
    <t>Legislative Breakfast</t>
  </si>
  <si>
    <t>Total Incomes</t>
  </si>
  <si>
    <t>Net Profit/Loss</t>
  </si>
  <si>
    <t>May 1, '19 - Apr 20, 2020</t>
  </si>
  <si>
    <t>Misc Income - credits</t>
  </si>
  <si>
    <t>North Country Foundation</t>
  </si>
  <si>
    <t>FY 2021 PROPOSED</t>
  </si>
  <si>
    <t xml:space="preserve">DUES WERE DUE TO CHANGE FY 2020 </t>
  </si>
  <si>
    <t>$85 TO $100</t>
  </si>
  <si>
    <t>$150 TO $200</t>
  </si>
  <si>
    <t>$42.50 TO $50</t>
  </si>
  <si>
    <t>$120 TO $150</t>
  </si>
  <si>
    <t>Cash Assets as of April 20, 2020</t>
  </si>
  <si>
    <t>Main Checking</t>
  </si>
  <si>
    <t>Fundrasing Checking</t>
  </si>
  <si>
    <t>FR Savings</t>
  </si>
  <si>
    <t>HMEP Money Market</t>
  </si>
  <si>
    <t>Scholarship Money Market</t>
  </si>
  <si>
    <t xml:space="preserve">TOTAL </t>
  </si>
  <si>
    <t>Transfer from Assets</t>
  </si>
  <si>
    <t xml:space="preserve">Net of $7500 </t>
  </si>
  <si>
    <t>Membership Dues - Advocate (29)</t>
  </si>
  <si>
    <t>Membership Dues - Associate (14)</t>
  </si>
  <si>
    <t>Membership Dues - New (10)</t>
  </si>
  <si>
    <t>Membership Dues - Renewal (174)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</si>
</sst>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rgb="FF323232"/>
      <name val="Calibri"/>
      <family val="2"/>
      <scheme val="minor"/>
    </font>
    <font>
      <sz val="10"/>
      <color rgb="FF323232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9" fontId="8" fillId="0" borderId="0" xfId="0" applyNumberFormat="1" applyFont="1"/>
    <xf numFmtId="0" fontId="8" fillId="0" borderId="0" xfId="0" applyNumberFormat="1" applyFont="1"/>
    <xf numFmtId="44" fontId="5" fillId="0" borderId="0" xfId="1" applyFont="1"/>
    <xf numFmtId="44" fontId="0" fillId="0" borderId="0" xfId="1" applyFont="1"/>
    <xf numFmtId="49" fontId="8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9" fontId="8" fillId="0" borderId="1" xfId="0" applyNumberFormat="1" applyFont="1" applyBorder="1"/>
    <xf numFmtId="44" fontId="7" fillId="0" borderId="1" xfId="1" applyFont="1" applyBorder="1"/>
    <xf numFmtId="44" fontId="0" fillId="0" borderId="1" xfId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44" fontId="11" fillId="0" borderId="1" xfId="1" applyFont="1" applyBorder="1"/>
    <xf numFmtId="44" fontId="12" fillId="0" borderId="1" xfId="1" applyFont="1" applyBorder="1"/>
    <xf numFmtId="44" fontId="6" fillId="0" borderId="1" xfId="1" applyFont="1" applyBorder="1"/>
    <xf numFmtId="0" fontId="9" fillId="0" borderId="0" xfId="0" applyFont="1"/>
    <xf numFmtId="44" fontId="13" fillId="0" borderId="1" xfId="1" applyFont="1" applyBorder="1"/>
    <xf numFmtId="44" fontId="6" fillId="0" borderId="0" xfId="1" applyFont="1" applyBorder="1"/>
    <xf numFmtId="44" fontId="0" fillId="0" borderId="0" xfId="1" applyFont="1" applyBorder="1"/>
    <xf numFmtId="44" fontId="0" fillId="0" borderId="3" xfId="1" applyFont="1" applyFill="1" applyBorder="1"/>
    <xf numFmtId="44" fontId="0" fillId="0" borderId="0" xfId="0" applyNumberFormat="1"/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91440</xdr:colOff>
      <xdr:row>1</xdr:row>
      <xdr:rowOff>45720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91440</xdr:colOff>
      <xdr:row>1</xdr:row>
      <xdr:rowOff>45720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F8D64351-D183-4612-95A8-F50DCF2ABF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6E629A8C-B6BE-4957-930D-A179A2A056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4"/>
  <sheetViews>
    <sheetView tabSelected="1" zoomScale="86" zoomScaleNormal="86" workbookViewId="0">
      <pane xSplit="6" ySplit="1" topLeftCell="H2" activePane="bottomRight" state="frozenSplit"/>
      <selection pane="topRight" activeCell="G1" sqref="G1"/>
      <selection pane="bottomLeft" activeCell="A2" sqref="A2"/>
      <selection pane="bottomRight" activeCell="J26" sqref="J26"/>
    </sheetView>
  </sheetViews>
  <sheetFormatPr defaultRowHeight="15" x14ac:dyDescent="0.25"/>
  <cols>
    <col min="1" max="5" width="3" style="4" customWidth="1"/>
    <col min="6" max="6" width="28.42578125" style="4" customWidth="1"/>
    <col min="7" max="7" width="22" style="5" customWidth="1"/>
    <col min="8" max="8" width="18.7109375" style="6" customWidth="1"/>
    <col min="9" max="9" width="20.7109375" style="6" customWidth="1"/>
    <col min="10" max="10" width="19.7109375" style="6" customWidth="1"/>
    <col min="11" max="11" width="37.42578125" customWidth="1"/>
    <col min="12" max="12" width="11.42578125" bestFit="1" customWidth="1"/>
  </cols>
  <sheetData>
    <row r="1" spans="1:10" s="2" customFormat="1" x14ac:dyDescent="0.25">
      <c r="A1" s="26"/>
      <c r="B1" s="26"/>
      <c r="C1" s="26"/>
      <c r="D1" s="26"/>
      <c r="E1" s="27"/>
      <c r="F1" s="7"/>
      <c r="G1" s="8" t="s">
        <v>69</v>
      </c>
      <c r="H1" s="9" t="s">
        <v>55</v>
      </c>
      <c r="I1" s="9" t="s">
        <v>56</v>
      </c>
      <c r="J1" s="9" t="s">
        <v>72</v>
      </c>
    </row>
    <row r="2" spans="1:10" x14ac:dyDescent="0.25">
      <c r="A2" s="3"/>
      <c r="B2" s="10" t="s">
        <v>0</v>
      </c>
      <c r="C2" s="10"/>
      <c r="D2" s="10"/>
      <c r="E2" s="10"/>
      <c r="F2" s="10"/>
      <c r="G2" s="11"/>
      <c r="H2" s="12"/>
      <c r="I2" s="12"/>
      <c r="J2" s="12"/>
    </row>
    <row r="3" spans="1:10" x14ac:dyDescent="0.25">
      <c r="A3" s="3"/>
      <c r="B3" s="10"/>
      <c r="C3" s="10" t="s">
        <v>1</v>
      </c>
      <c r="D3" s="10"/>
      <c r="E3" s="10"/>
      <c r="F3" s="10"/>
      <c r="G3" s="11"/>
      <c r="H3" s="12"/>
      <c r="I3" s="12"/>
      <c r="J3" s="12"/>
    </row>
    <row r="4" spans="1:10" x14ac:dyDescent="0.25">
      <c r="A4" s="3"/>
      <c r="B4" s="10"/>
      <c r="C4" s="10"/>
      <c r="D4" s="13" t="s">
        <v>2</v>
      </c>
      <c r="E4" s="10"/>
      <c r="F4" s="10"/>
      <c r="G4" s="11"/>
      <c r="H4" s="12"/>
      <c r="I4" s="12"/>
      <c r="J4" s="12"/>
    </row>
    <row r="5" spans="1:10" x14ac:dyDescent="0.25">
      <c r="A5" s="3"/>
      <c r="B5" s="10"/>
      <c r="C5" s="10"/>
      <c r="D5" s="10"/>
      <c r="E5" s="10" t="s">
        <v>3</v>
      </c>
      <c r="F5" s="10"/>
      <c r="G5" s="11">
        <v>1650</v>
      </c>
      <c r="H5" s="12">
        <v>2500</v>
      </c>
      <c r="I5" s="12">
        <f>SUM(G5-H5)</f>
        <v>-850</v>
      </c>
      <c r="J5" s="12">
        <v>1500</v>
      </c>
    </row>
    <row r="6" spans="1:10" x14ac:dyDescent="0.25">
      <c r="A6" s="3"/>
      <c r="B6" s="10"/>
      <c r="C6" s="10"/>
      <c r="D6" s="10"/>
      <c r="E6" s="10" t="s">
        <v>4</v>
      </c>
      <c r="F6" s="10"/>
      <c r="G6" s="11">
        <v>500</v>
      </c>
      <c r="H6" s="12">
        <v>0</v>
      </c>
      <c r="I6" s="12">
        <f t="shared" ref="I6:I26" si="0">SUM(G6-H6)</f>
        <v>500</v>
      </c>
      <c r="J6" s="12">
        <v>0</v>
      </c>
    </row>
    <row r="7" spans="1:10" x14ac:dyDescent="0.25">
      <c r="A7" s="3"/>
      <c r="B7" s="10"/>
      <c r="C7" s="10"/>
      <c r="D7" s="14" t="s">
        <v>5</v>
      </c>
      <c r="E7" s="10"/>
      <c r="F7" s="10"/>
      <c r="G7" s="15">
        <f>ROUND(SUM(G4:G6),5)</f>
        <v>2150</v>
      </c>
      <c r="H7" s="15">
        <f>ROUND(SUM(H4:H6),5)</f>
        <v>2500</v>
      </c>
      <c r="I7" s="12">
        <f t="shared" si="0"/>
        <v>-350</v>
      </c>
      <c r="J7" s="15">
        <f>ROUND(SUM(J4:J6),5)</f>
        <v>1500</v>
      </c>
    </row>
    <row r="8" spans="1:10" x14ac:dyDescent="0.25">
      <c r="A8" s="3"/>
      <c r="B8" s="10"/>
      <c r="C8" s="10"/>
      <c r="D8" s="13" t="s">
        <v>6</v>
      </c>
      <c r="E8" s="10"/>
      <c r="F8" s="10"/>
      <c r="G8" s="11"/>
      <c r="H8" s="12"/>
      <c r="I8" s="12">
        <f t="shared" si="0"/>
        <v>0</v>
      </c>
      <c r="J8" s="12"/>
    </row>
    <row r="9" spans="1:10" x14ac:dyDescent="0.25">
      <c r="A9" s="3"/>
      <c r="B9" s="10"/>
      <c r="C9" s="10"/>
      <c r="D9" s="10"/>
      <c r="E9" s="10" t="s">
        <v>7</v>
      </c>
      <c r="F9" s="10"/>
      <c r="G9" s="11">
        <v>1020</v>
      </c>
      <c r="H9" s="12">
        <v>600</v>
      </c>
      <c r="I9" s="12">
        <f t="shared" si="0"/>
        <v>420</v>
      </c>
      <c r="J9" s="12">
        <v>500</v>
      </c>
    </row>
    <row r="10" spans="1:10" x14ac:dyDescent="0.25">
      <c r="A10" s="3"/>
      <c r="B10" s="10"/>
      <c r="C10" s="10"/>
      <c r="D10" s="10"/>
      <c r="E10" s="10" t="s">
        <v>8</v>
      </c>
      <c r="F10" s="10"/>
      <c r="G10" s="11">
        <v>11930</v>
      </c>
      <c r="H10" s="12">
        <v>9000</v>
      </c>
      <c r="I10" s="12">
        <f t="shared" si="0"/>
        <v>2930</v>
      </c>
      <c r="J10" s="12">
        <v>7000</v>
      </c>
    </row>
    <row r="11" spans="1:10" x14ac:dyDescent="0.25">
      <c r="A11" s="3"/>
      <c r="B11" s="10"/>
      <c r="C11" s="10"/>
      <c r="D11" s="14" t="s">
        <v>9</v>
      </c>
      <c r="E11" s="10"/>
      <c r="F11" s="10"/>
      <c r="G11" s="15">
        <f>ROUND(SUM(G8:G10),5)</f>
        <v>12950</v>
      </c>
      <c r="H11" s="15">
        <f>ROUND(SUM(H9:H10),5)</f>
        <v>9600</v>
      </c>
      <c r="I11" s="12">
        <f t="shared" si="0"/>
        <v>3350</v>
      </c>
      <c r="J11" s="15">
        <f>ROUND(SUM(J9:J10),5)</f>
        <v>7500</v>
      </c>
    </row>
    <row r="12" spans="1:10" x14ac:dyDescent="0.25">
      <c r="A12" s="3"/>
      <c r="B12" s="10"/>
      <c r="C12" s="10"/>
      <c r="D12" s="13" t="s">
        <v>10</v>
      </c>
      <c r="E12" s="10"/>
      <c r="F12" s="10"/>
      <c r="G12" s="11"/>
      <c r="H12" s="12"/>
      <c r="I12" s="12"/>
      <c r="J12" s="12"/>
    </row>
    <row r="13" spans="1:10" x14ac:dyDescent="0.25">
      <c r="A13" s="3"/>
      <c r="B13" s="10"/>
      <c r="C13" s="10"/>
      <c r="D13" s="10"/>
      <c r="E13" s="10" t="s">
        <v>11</v>
      </c>
      <c r="F13" s="10"/>
      <c r="G13" s="11">
        <v>70622</v>
      </c>
      <c r="H13" s="12">
        <v>112750</v>
      </c>
      <c r="I13" s="12">
        <f t="shared" si="0"/>
        <v>-42128</v>
      </c>
      <c r="J13" s="12">
        <v>50000</v>
      </c>
    </row>
    <row r="14" spans="1:10" x14ac:dyDescent="0.25">
      <c r="A14" s="3"/>
      <c r="B14" s="10"/>
      <c r="C14" s="10"/>
      <c r="D14" s="10"/>
      <c r="E14" s="10" t="s">
        <v>12</v>
      </c>
      <c r="F14" s="10"/>
      <c r="G14" s="11">
        <v>310.07</v>
      </c>
      <c r="H14" s="12">
        <v>200</v>
      </c>
      <c r="I14" s="12">
        <f t="shared" si="0"/>
        <v>110.07</v>
      </c>
      <c r="J14" s="12">
        <v>200</v>
      </c>
    </row>
    <row r="15" spans="1:10" x14ac:dyDescent="0.25">
      <c r="A15" s="3"/>
      <c r="B15" s="10"/>
      <c r="C15" s="10"/>
      <c r="D15" s="10"/>
      <c r="E15" s="10" t="s">
        <v>13</v>
      </c>
      <c r="F15" s="10"/>
      <c r="G15" s="11">
        <v>127</v>
      </c>
      <c r="H15" s="12">
        <v>1500</v>
      </c>
      <c r="I15" s="12">
        <f t="shared" si="0"/>
        <v>-1373</v>
      </c>
      <c r="J15" s="12">
        <v>250</v>
      </c>
    </row>
    <row r="16" spans="1:10" x14ac:dyDescent="0.25">
      <c r="A16" s="3"/>
      <c r="B16" s="10"/>
      <c r="C16" s="10"/>
      <c r="D16" s="10"/>
      <c r="E16" s="10" t="s">
        <v>70</v>
      </c>
      <c r="F16" s="10"/>
      <c r="G16" s="11">
        <v>433.82</v>
      </c>
      <c r="H16" s="12">
        <v>0</v>
      </c>
      <c r="I16" s="12">
        <f t="shared" si="0"/>
        <v>433.82</v>
      </c>
      <c r="J16" s="12">
        <v>0</v>
      </c>
    </row>
    <row r="17" spans="1:12" x14ac:dyDescent="0.25">
      <c r="A17" s="3"/>
      <c r="B17" s="10"/>
      <c r="C17" s="10"/>
      <c r="D17" s="10"/>
      <c r="E17" s="10" t="s">
        <v>85</v>
      </c>
      <c r="F17" s="10"/>
      <c r="G17" s="11">
        <v>0</v>
      </c>
      <c r="H17" s="12">
        <v>0</v>
      </c>
      <c r="I17" s="12">
        <f t="shared" si="0"/>
        <v>0</v>
      </c>
      <c r="J17" s="12">
        <v>10700</v>
      </c>
      <c r="K17" s="22"/>
      <c r="L17" s="23"/>
    </row>
    <row r="18" spans="1:12" x14ac:dyDescent="0.25">
      <c r="A18" s="3"/>
      <c r="B18" s="10"/>
      <c r="C18" s="10"/>
      <c r="D18" s="10"/>
      <c r="E18" s="10" t="s">
        <v>14</v>
      </c>
      <c r="F18" s="10"/>
      <c r="G18" s="11">
        <v>4000</v>
      </c>
      <c r="H18" s="12">
        <v>1500</v>
      </c>
      <c r="I18" s="12">
        <f t="shared" si="0"/>
        <v>2500</v>
      </c>
      <c r="J18" s="12">
        <v>1500</v>
      </c>
    </row>
    <row r="19" spans="1:12" x14ac:dyDescent="0.25">
      <c r="A19" s="3"/>
      <c r="B19" s="10"/>
      <c r="C19" s="10"/>
      <c r="D19" s="14" t="s">
        <v>15</v>
      </c>
      <c r="E19" s="10"/>
      <c r="F19" s="10"/>
      <c r="G19" s="15">
        <f>ROUND(SUM(G13:G18),5)</f>
        <v>75492.89</v>
      </c>
      <c r="H19" s="15">
        <f>ROUND(SUM(H13:H18),5)</f>
        <v>115950</v>
      </c>
      <c r="I19" s="12">
        <f t="shared" si="0"/>
        <v>-40457.11</v>
      </c>
      <c r="J19" s="15">
        <f>ROUND(SUM(J13:J18),5)</f>
        <v>62650</v>
      </c>
    </row>
    <row r="20" spans="1:12" x14ac:dyDescent="0.25">
      <c r="A20" s="3"/>
      <c r="B20" s="10"/>
      <c r="C20" s="10"/>
      <c r="D20" s="13" t="s">
        <v>16</v>
      </c>
      <c r="E20" s="10"/>
      <c r="F20" s="10"/>
      <c r="G20" s="11"/>
      <c r="H20" s="12"/>
      <c r="I20" s="12"/>
      <c r="J20" s="12"/>
      <c r="K20" s="18" t="s">
        <v>73</v>
      </c>
    </row>
    <row r="21" spans="1:12" x14ac:dyDescent="0.25">
      <c r="A21" s="3"/>
      <c r="B21" s="10"/>
      <c r="C21" s="10"/>
      <c r="D21" s="10"/>
      <c r="E21" s="10" t="s">
        <v>87</v>
      </c>
      <c r="F21" s="10"/>
      <c r="G21" s="11">
        <v>3000</v>
      </c>
      <c r="H21" s="12">
        <v>8000</v>
      </c>
      <c r="I21" s="12">
        <f t="shared" si="0"/>
        <v>-5000</v>
      </c>
      <c r="J21" s="12">
        <v>4350</v>
      </c>
      <c r="K21" s="18" t="s">
        <v>75</v>
      </c>
    </row>
    <row r="22" spans="1:12" x14ac:dyDescent="0.25">
      <c r="A22" s="3"/>
      <c r="B22" s="10"/>
      <c r="C22" s="10"/>
      <c r="D22" s="10"/>
      <c r="E22" s="10" t="s">
        <v>88</v>
      </c>
      <c r="F22" s="10"/>
      <c r="G22" s="11">
        <v>510</v>
      </c>
      <c r="H22" s="12">
        <v>750</v>
      </c>
      <c r="I22" s="12">
        <f t="shared" si="0"/>
        <v>-240</v>
      </c>
      <c r="J22" s="12">
        <v>595</v>
      </c>
      <c r="K22" s="18" t="s">
        <v>76</v>
      </c>
    </row>
    <row r="23" spans="1:12" x14ac:dyDescent="0.25">
      <c r="A23" s="3"/>
      <c r="B23" s="10"/>
      <c r="C23" s="10"/>
      <c r="D23" s="10"/>
      <c r="E23" s="10" t="s">
        <v>89</v>
      </c>
      <c r="F23" s="10"/>
      <c r="G23" s="11">
        <v>2520</v>
      </c>
      <c r="H23" s="12">
        <v>1500</v>
      </c>
      <c r="I23" s="12">
        <f t="shared" si="0"/>
        <v>1020</v>
      </c>
      <c r="J23" s="12">
        <v>1200</v>
      </c>
      <c r="K23" s="18" t="s">
        <v>77</v>
      </c>
    </row>
    <row r="24" spans="1:12" x14ac:dyDescent="0.25">
      <c r="A24" s="3"/>
      <c r="B24" s="10"/>
      <c r="C24" s="10"/>
      <c r="D24" s="10"/>
      <c r="E24" s="10" t="s">
        <v>90</v>
      </c>
      <c r="F24" s="10"/>
      <c r="G24" s="11">
        <v>6290</v>
      </c>
      <c r="H24" s="12">
        <v>17000</v>
      </c>
      <c r="I24" s="12">
        <f t="shared" si="0"/>
        <v>-10710</v>
      </c>
      <c r="J24" s="12">
        <v>14790</v>
      </c>
      <c r="K24" s="18" t="s">
        <v>74</v>
      </c>
    </row>
    <row r="25" spans="1:12" x14ac:dyDescent="0.25">
      <c r="A25" s="3"/>
      <c r="B25" s="10"/>
      <c r="C25" s="10"/>
      <c r="D25" s="10" t="s">
        <v>17</v>
      </c>
      <c r="E25" s="10"/>
      <c r="F25" s="10"/>
      <c r="G25" s="15">
        <f>ROUND(SUM(G21:G24),5)</f>
        <v>12320</v>
      </c>
      <c r="H25" s="15">
        <f>ROUND(SUM(H21:H24),5)</f>
        <v>27250</v>
      </c>
      <c r="I25" s="12">
        <f t="shared" si="0"/>
        <v>-14930</v>
      </c>
      <c r="J25" s="15">
        <f>ROUND(SUM(J21:J24),5)</f>
        <v>20935</v>
      </c>
    </row>
    <row r="26" spans="1:12" x14ac:dyDescent="0.25">
      <c r="A26" s="3"/>
      <c r="B26" s="10"/>
      <c r="C26" s="14" t="s">
        <v>18</v>
      </c>
      <c r="D26" s="10"/>
      <c r="E26" s="10"/>
      <c r="F26" s="10"/>
      <c r="G26" s="15">
        <f>SUM(G11,G19,G25)</f>
        <v>100762.89</v>
      </c>
      <c r="H26" s="15">
        <f>ROUND(H7+H11+H19+H25,5)</f>
        <v>155300</v>
      </c>
      <c r="I26" s="12">
        <f t="shared" si="0"/>
        <v>-54537.11</v>
      </c>
      <c r="J26" s="15">
        <f>ROUND(J7+J11+J19+J25,5)</f>
        <v>92585</v>
      </c>
    </row>
    <row r="27" spans="1:12" x14ac:dyDescent="0.25">
      <c r="A27" s="3"/>
      <c r="B27" s="10"/>
      <c r="C27" s="10"/>
      <c r="D27" s="10"/>
      <c r="E27" s="10"/>
      <c r="F27" s="10"/>
      <c r="G27" s="11"/>
      <c r="H27" s="11"/>
      <c r="I27" s="12"/>
      <c r="J27" s="12"/>
    </row>
    <row r="28" spans="1:12" x14ac:dyDescent="0.25">
      <c r="A28" s="3"/>
      <c r="B28" s="10"/>
      <c r="C28" s="10" t="s">
        <v>19</v>
      </c>
      <c r="D28" s="10"/>
      <c r="E28" s="10"/>
      <c r="F28" s="10"/>
      <c r="G28" s="11"/>
      <c r="H28" s="12"/>
      <c r="I28" s="12"/>
      <c r="J28" s="12"/>
    </row>
    <row r="29" spans="1:12" x14ac:dyDescent="0.25">
      <c r="A29" s="3"/>
      <c r="B29" s="10"/>
      <c r="C29" s="10"/>
      <c r="D29" s="13" t="s">
        <v>20</v>
      </c>
      <c r="E29" s="10"/>
      <c r="F29" s="10"/>
      <c r="G29" s="11"/>
      <c r="H29" s="12"/>
      <c r="I29" s="12"/>
      <c r="J29" s="12"/>
    </row>
    <row r="30" spans="1:12" x14ac:dyDescent="0.25">
      <c r="A30" s="3"/>
      <c r="B30" s="10"/>
      <c r="C30" s="10"/>
      <c r="D30" s="10"/>
      <c r="E30" s="10" t="s">
        <v>21</v>
      </c>
      <c r="F30" s="10"/>
      <c r="G30" s="11">
        <v>110.76</v>
      </c>
      <c r="H30" s="12">
        <v>250</v>
      </c>
      <c r="I30" s="12">
        <f t="shared" ref="I30:I34" si="1">SUM(G30-H30)</f>
        <v>-139.24</v>
      </c>
      <c r="J30" s="12">
        <v>0</v>
      </c>
    </row>
    <row r="31" spans="1:12" x14ac:dyDescent="0.25">
      <c r="A31" s="3"/>
      <c r="B31" s="10"/>
      <c r="C31" s="10"/>
      <c r="D31" s="10"/>
      <c r="E31" s="10"/>
      <c r="F31" s="10" t="s">
        <v>22</v>
      </c>
      <c r="G31" s="11">
        <v>958</v>
      </c>
      <c r="H31" s="12">
        <v>0</v>
      </c>
      <c r="I31" s="12">
        <f t="shared" si="1"/>
        <v>958</v>
      </c>
      <c r="J31" s="12">
        <v>0</v>
      </c>
    </row>
    <row r="32" spans="1:12" x14ac:dyDescent="0.25">
      <c r="A32" s="3"/>
      <c r="B32" s="10"/>
      <c r="C32" s="10"/>
      <c r="D32" s="10"/>
      <c r="E32" s="10" t="s">
        <v>23</v>
      </c>
      <c r="F32" s="10"/>
      <c r="G32" s="11">
        <v>958.37</v>
      </c>
      <c r="H32" s="12">
        <v>1000</v>
      </c>
      <c r="I32" s="12">
        <f t="shared" si="1"/>
        <v>-41.629999999999995</v>
      </c>
      <c r="J32" s="12">
        <v>1000</v>
      </c>
    </row>
    <row r="33" spans="1:11" x14ac:dyDescent="0.25">
      <c r="A33" s="3"/>
      <c r="B33" s="10"/>
      <c r="C33" s="10"/>
      <c r="D33" s="10"/>
      <c r="E33" s="10" t="s">
        <v>24</v>
      </c>
      <c r="F33" s="10"/>
      <c r="G33" s="11">
        <v>500</v>
      </c>
      <c r="H33" s="12">
        <v>500</v>
      </c>
      <c r="I33" s="12">
        <f t="shared" si="1"/>
        <v>0</v>
      </c>
      <c r="J33" s="12">
        <v>500</v>
      </c>
    </row>
    <row r="34" spans="1:11" x14ac:dyDescent="0.25">
      <c r="A34" s="3"/>
      <c r="B34" s="10"/>
      <c r="C34" s="10"/>
      <c r="D34" s="14" t="s">
        <v>25</v>
      </c>
      <c r="E34" s="10"/>
      <c r="F34" s="10"/>
      <c r="G34" s="15">
        <f>ROUND(SUM(G29:G31)+SUM(G32:G33),5)</f>
        <v>2527.13</v>
      </c>
      <c r="H34" s="15">
        <f>ROUND(SUM(H29:H31)+SUM(H32:H33),5)</f>
        <v>1750</v>
      </c>
      <c r="I34" s="12">
        <f t="shared" si="1"/>
        <v>777.13000000000011</v>
      </c>
      <c r="J34" s="15">
        <f>ROUND(SUM(J29:J31)+SUM(J32:J33),5)</f>
        <v>1500</v>
      </c>
    </row>
    <row r="35" spans="1:11" x14ac:dyDescent="0.25">
      <c r="A35" s="3"/>
      <c r="B35" s="10"/>
      <c r="C35" s="10"/>
      <c r="D35" s="13" t="s">
        <v>26</v>
      </c>
      <c r="E35" s="10"/>
      <c r="F35" s="10"/>
      <c r="G35" s="11" t="s">
        <v>63</v>
      </c>
      <c r="H35" s="12"/>
      <c r="I35" s="12"/>
      <c r="J35" s="12"/>
    </row>
    <row r="36" spans="1:11" x14ac:dyDescent="0.25">
      <c r="A36" s="3"/>
      <c r="B36" s="10"/>
      <c r="C36" s="10"/>
      <c r="D36" s="10"/>
      <c r="E36" s="10" t="s">
        <v>27</v>
      </c>
      <c r="F36" s="10"/>
      <c r="G36" s="11">
        <v>17.600000000000001</v>
      </c>
      <c r="H36" s="12">
        <v>825</v>
      </c>
      <c r="I36" s="12">
        <f t="shared" ref="I36:I44" si="2">SUM(G36-H36)</f>
        <v>-807.4</v>
      </c>
      <c r="J36" s="12">
        <v>600</v>
      </c>
    </row>
    <row r="37" spans="1:11" x14ac:dyDescent="0.25">
      <c r="A37" s="3"/>
      <c r="B37" s="10"/>
      <c r="C37" s="10"/>
      <c r="D37" s="10"/>
      <c r="E37" s="10" t="s">
        <v>61</v>
      </c>
      <c r="F37" s="10"/>
      <c r="G37" s="11">
        <v>0</v>
      </c>
      <c r="H37" s="12">
        <v>225</v>
      </c>
      <c r="I37" s="12">
        <f t="shared" si="2"/>
        <v>-225</v>
      </c>
      <c r="J37" s="12">
        <v>200</v>
      </c>
    </row>
    <row r="38" spans="1:11" x14ac:dyDescent="0.25">
      <c r="A38" s="3"/>
      <c r="B38" s="10"/>
      <c r="C38" s="10"/>
      <c r="D38" s="10"/>
      <c r="E38" s="10" t="s">
        <v>28</v>
      </c>
      <c r="F38" s="10"/>
      <c r="G38" s="11">
        <v>16800</v>
      </c>
      <c r="H38" s="12">
        <v>16800</v>
      </c>
      <c r="I38" s="12">
        <f t="shared" si="2"/>
        <v>0</v>
      </c>
      <c r="J38" s="12">
        <v>16800</v>
      </c>
    </row>
    <row r="39" spans="1:11" x14ac:dyDescent="0.25">
      <c r="A39" s="3"/>
      <c r="B39" s="10"/>
      <c r="C39" s="10"/>
      <c r="D39" s="10"/>
      <c r="E39" s="10" t="s">
        <v>29</v>
      </c>
      <c r="F39" s="10"/>
      <c r="G39" s="11">
        <v>48917.13</v>
      </c>
      <c r="H39" s="12">
        <v>77400</v>
      </c>
      <c r="I39" s="12">
        <f t="shared" si="2"/>
        <v>-28482.870000000003</v>
      </c>
      <c r="J39" s="12">
        <v>35000</v>
      </c>
      <c r="K39" s="18" t="s">
        <v>86</v>
      </c>
    </row>
    <row r="40" spans="1:11" x14ac:dyDescent="0.25">
      <c r="A40" s="3"/>
      <c r="B40" s="10"/>
      <c r="C40" s="10"/>
      <c r="D40" s="10"/>
      <c r="E40" s="10" t="s">
        <v>30</v>
      </c>
      <c r="F40" s="10"/>
      <c r="G40" s="11">
        <v>8750</v>
      </c>
      <c r="H40" s="12">
        <v>15000</v>
      </c>
      <c r="I40" s="12">
        <f t="shared" si="2"/>
        <v>-6250</v>
      </c>
      <c r="J40" s="12">
        <v>15000</v>
      </c>
    </row>
    <row r="41" spans="1:11" x14ac:dyDescent="0.25">
      <c r="A41" s="3"/>
      <c r="B41" s="10"/>
      <c r="C41" s="10"/>
      <c r="D41" s="10"/>
      <c r="E41" s="10" t="s">
        <v>64</v>
      </c>
      <c r="F41" s="10"/>
      <c r="G41" s="11">
        <v>0</v>
      </c>
      <c r="H41" s="12">
        <v>500</v>
      </c>
      <c r="I41" s="12">
        <f t="shared" si="2"/>
        <v>-500</v>
      </c>
      <c r="J41" s="12">
        <v>475</v>
      </c>
    </row>
    <row r="42" spans="1:11" x14ac:dyDescent="0.25">
      <c r="A42" s="3"/>
      <c r="B42" s="10"/>
      <c r="C42" s="10"/>
      <c r="D42" s="10"/>
      <c r="E42" s="10" t="s">
        <v>31</v>
      </c>
      <c r="F42" s="10"/>
      <c r="G42" s="11">
        <v>0</v>
      </c>
      <c r="H42" s="12">
        <v>0</v>
      </c>
      <c r="I42" s="12">
        <f t="shared" si="2"/>
        <v>0</v>
      </c>
      <c r="J42" s="12">
        <v>0</v>
      </c>
    </row>
    <row r="43" spans="1:11" x14ac:dyDescent="0.25">
      <c r="A43" s="3"/>
      <c r="B43" s="10"/>
      <c r="C43" s="10"/>
      <c r="D43" s="10"/>
      <c r="E43" s="10" t="s">
        <v>32</v>
      </c>
      <c r="F43" s="10"/>
      <c r="G43" s="11">
        <v>1500</v>
      </c>
      <c r="H43" s="12">
        <v>2000</v>
      </c>
      <c r="I43" s="12">
        <f t="shared" si="2"/>
        <v>-500</v>
      </c>
      <c r="J43" s="12">
        <v>0</v>
      </c>
    </row>
    <row r="44" spans="1:11" x14ac:dyDescent="0.25">
      <c r="A44" s="3"/>
      <c r="B44" s="10"/>
      <c r="C44" s="10"/>
      <c r="D44" s="14" t="s">
        <v>33</v>
      </c>
      <c r="E44" s="10"/>
      <c r="F44" s="10"/>
      <c r="G44" s="15">
        <f>ROUND(SUM(G36:G43),5)</f>
        <v>75984.73</v>
      </c>
      <c r="H44" s="15">
        <f>ROUND(SUM(H36:H43),5)</f>
        <v>112750</v>
      </c>
      <c r="I44" s="12">
        <f t="shared" si="2"/>
        <v>-36765.270000000004</v>
      </c>
      <c r="J44" s="15">
        <f>ROUND(SUM(J36:J43),5)</f>
        <v>68075</v>
      </c>
    </row>
    <row r="45" spans="1:11" x14ac:dyDescent="0.25">
      <c r="A45" s="3"/>
      <c r="B45" s="10"/>
      <c r="C45" s="10"/>
      <c r="D45" s="13" t="s">
        <v>34</v>
      </c>
      <c r="E45" s="10"/>
      <c r="F45" s="10"/>
      <c r="G45" s="11"/>
      <c r="H45" s="12"/>
      <c r="I45" s="12"/>
      <c r="J45" s="12"/>
    </row>
    <row r="46" spans="1:11" x14ac:dyDescent="0.25">
      <c r="A46" s="3"/>
      <c r="B46" s="10"/>
      <c r="C46" s="10"/>
      <c r="D46" s="10"/>
      <c r="E46" s="10" t="s">
        <v>35</v>
      </c>
      <c r="F46" s="10"/>
      <c r="G46" s="11">
        <v>1200</v>
      </c>
      <c r="H46" s="12">
        <v>1200</v>
      </c>
      <c r="I46" s="12">
        <f t="shared" ref="I46:I53" si="3">SUM(G46-H46)</f>
        <v>0</v>
      </c>
      <c r="J46" s="12">
        <v>1000</v>
      </c>
    </row>
    <row r="47" spans="1:11" x14ac:dyDescent="0.25">
      <c r="A47" s="3"/>
      <c r="B47" s="10"/>
      <c r="C47" s="10"/>
      <c r="D47" s="10"/>
      <c r="E47" s="10" t="s">
        <v>36</v>
      </c>
      <c r="F47" s="10"/>
      <c r="G47" s="11">
        <v>500</v>
      </c>
      <c r="H47" s="12">
        <v>500</v>
      </c>
      <c r="I47" s="12">
        <f t="shared" si="3"/>
        <v>0</v>
      </c>
      <c r="J47" s="12">
        <v>0</v>
      </c>
    </row>
    <row r="48" spans="1:11" x14ac:dyDescent="0.25">
      <c r="A48" s="3"/>
      <c r="B48" s="10"/>
      <c r="C48" s="10"/>
      <c r="D48" s="10"/>
      <c r="E48" s="10" t="s">
        <v>71</v>
      </c>
      <c r="F48" s="10"/>
      <c r="G48" s="11">
        <v>600</v>
      </c>
      <c r="H48" s="12">
        <v>0</v>
      </c>
      <c r="I48" s="12"/>
      <c r="J48" s="12">
        <v>0</v>
      </c>
    </row>
    <row r="49" spans="1:10" x14ac:dyDescent="0.25">
      <c r="A49" s="3"/>
      <c r="B49" s="10"/>
      <c r="C49" s="10"/>
      <c r="D49" s="10"/>
      <c r="E49" s="10" t="s">
        <v>4</v>
      </c>
      <c r="F49" s="10"/>
      <c r="G49" s="11">
        <v>3500</v>
      </c>
      <c r="H49" s="12">
        <v>2000</v>
      </c>
      <c r="I49" s="12">
        <f t="shared" si="3"/>
        <v>1500</v>
      </c>
      <c r="J49" s="12">
        <v>1500</v>
      </c>
    </row>
    <row r="50" spans="1:10" x14ac:dyDescent="0.25">
      <c r="A50" s="3"/>
      <c r="B50" s="10"/>
      <c r="C50" s="10"/>
      <c r="D50" s="10"/>
      <c r="E50" s="10" t="s">
        <v>60</v>
      </c>
      <c r="F50" s="10"/>
      <c r="G50" s="11">
        <v>0</v>
      </c>
      <c r="H50" s="12">
        <v>500</v>
      </c>
      <c r="I50" s="12">
        <f t="shared" si="3"/>
        <v>-500</v>
      </c>
      <c r="J50" s="12">
        <v>500</v>
      </c>
    </row>
    <row r="51" spans="1:10" x14ac:dyDescent="0.25">
      <c r="A51" s="3"/>
      <c r="B51" s="10"/>
      <c r="C51" s="10"/>
      <c r="D51" s="10"/>
      <c r="E51" s="10" t="s">
        <v>37</v>
      </c>
      <c r="F51" s="10"/>
      <c r="G51" s="11">
        <v>440</v>
      </c>
      <c r="H51" s="12">
        <v>0</v>
      </c>
      <c r="I51" s="12">
        <f t="shared" si="3"/>
        <v>440</v>
      </c>
      <c r="J51" s="12">
        <v>0</v>
      </c>
    </row>
    <row r="52" spans="1:10" x14ac:dyDescent="0.25">
      <c r="A52" s="3"/>
      <c r="B52" s="10"/>
      <c r="C52" s="10"/>
      <c r="D52" s="10"/>
      <c r="E52" s="10" t="s">
        <v>57</v>
      </c>
      <c r="F52" s="10"/>
      <c r="G52" s="11">
        <v>0</v>
      </c>
      <c r="H52" s="12">
        <v>8000</v>
      </c>
      <c r="I52" s="12">
        <f t="shared" si="3"/>
        <v>-8000</v>
      </c>
      <c r="J52" s="12">
        <v>1500</v>
      </c>
    </row>
    <row r="53" spans="1:10" x14ac:dyDescent="0.25">
      <c r="A53" s="3"/>
      <c r="B53" s="10"/>
      <c r="C53" s="10"/>
      <c r="D53" s="14" t="s">
        <v>38</v>
      </c>
      <c r="E53" s="10"/>
      <c r="F53" s="10"/>
      <c r="G53" s="15">
        <f>ROUND(SUM(G45:G52),5)</f>
        <v>6240</v>
      </c>
      <c r="H53" s="15">
        <f>ROUND(SUM(H46:H52),5)</f>
        <v>12200</v>
      </c>
      <c r="I53" s="12">
        <f t="shared" si="3"/>
        <v>-5960</v>
      </c>
      <c r="J53" s="15">
        <f>ROUND(SUM(J46:J52),5)</f>
        <v>4500</v>
      </c>
    </row>
    <row r="54" spans="1:10" x14ac:dyDescent="0.25">
      <c r="A54" s="3"/>
      <c r="B54" s="10"/>
      <c r="C54" s="10"/>
      <c r="D54" s="13" t="s">
        <v>39</v>
      </c>
      <c r="E54" s="10"/>
      <c r="F54" s="10"/>
      <c r="G54" s="11"/>
      <c r="H54" s="12"/>
      <c r="I54" s="12"/>
      <c r="J54" s="12"/>
    </row>
    <row r="55" spans="1:10" x14ac:dyDescent="0.25">
      <c r="A55" s="3"/>
      <c r="B55" s="10"/>
      <c r="C55" s="10"/>
      <c r="D55" s="10"/>
      <c r="E55" s="10" t="s">
        <v>40</v>
      </c>
      <c r="F55" s="10"/>
      <c r="G55" s="11">
        <v>1260</v>
      </c>
      <c r="H55" s="12">
        <v>350</v>
      </c>
      <c r="I55" s="12">
        <f t="shared" ref="I55:I65" si="4">SUM(G55-H55)</f>
        <v>910</v>
      </c>
      <c r="J55" s="12">
        <v>250</v>
      </c>
    </row>
    <row r="56" spans="1:10" x14ac:dyDescent="0.25">
      <c r="A56" s="3"/>
      <c r="B56" s="10"/>
      <c r="C56" s="10"/>
      <c r="D56" s="10"/>
      <c r="E56" s="10" t="s">
        <v>41</v>
      </c>
      <c r="F56" s="10"/>
      <c r="G56" s="11">
        <v>2940.06</v>
      </c>
      <c r="H56" s="12">
        <v>3000</v>
      </c>
      <c r="I56" s="12">
        <f t="shared" si="4"/>
        <v>-59.940000000000055</v>
      </c>
      <c r="J56" s="12">
        <v>1500</v>
      </c>
    </row>
    <row r="57" spans="1:10" x14ac:dyDescent="0.25">
      <c r="A57" s="3"/>
      <c r="B57" s="10"/>
      <c r="C57" s="10"/>
      <c r="D57" s="10"/>
      <c r="E57" s="10" t="s">
        <v>65</v>
      </c>
      <c r="F57" s="10"/>
      <c r="G57" s="11">
        <v>0</v>
      </c>
      <c r="H57" s="12">
        <v>500</v>
      </c>
      <c r="I57" s="12">
        <f t="shared" si="4"/>
        <v>-500</v>
      </c>
      <c r="J57" s="12">
        <v>0</v>
      </c>
    </row>
    <row r="58" spans="1:10" x14ac:dyDescent="0.25">
      <c r="A58" s="3"/>
      <c r="B58" s="10"/>
      <c r="C58" s="10"/>
      <c r="D58" s="10"/>
      <c r="E58" s="10" t="s">
        <v>42</v>
      </c>
      <c r="F58" s="10"/>
      <c r="G58" s="11">
        <v>73</v>
      </c>
      <c r="H58" s="12">
        <v>150</v>
      </c>
      <c r="I58" s="12">
        <f t="shared" si="4"/>
        <v>-77</v>
      </c>
      <c r="J58" s="12">
        <v>150</v>
      </c>
    </row>
    <row r="59" spans="1:10" x14ac:dyDescent="0.25">
      <c r="A59" s="3"/>
      <c r="B59" s="10"/>
      <c r="C59" s="10"/>
      <c r="D59" s="10"/>
      <c r="E59" s="10" t="s">
        <v>43</v>
      </c>
      <c r="F59" s="10"/>
      <c r="G59" s="11">
        <v>90</v>
      </c>
      <c r="H59" s="12">
        <v>300</v>
      </c>
      <c r="I59" s="12">
        <f t="shared" si="4"/>
        <v>-210</v>
      </c>
      <c r="J59" s="12">
        <v>100</v>
      </c>
    </row>
    <row r="60" spans="1:10" x14ac:dyDescent="0.25">
      <c r="A60" s="3"/>
      <c r="B60" s="10"/>
      <c r="C60" s="10"/>
      <c r="D60" s="10"/>
      <c r="E60" s="10" t="s">
        <v>44</v>
      </c>
      <c r="F60" s="10"/>
      <c r="G60" s="11">
        <v>303.41000000000003</v>
      </c>
      <c r="H60" s="12">
        <v>2000</v>
      </c>
      <c r="I60" s="12">
        <f t="shared" si="4"/>
        <v>-1696.59</v>
      </c>
      <c r="J60" s="12">
        <v>1000</v>
      </c>
    </row>
    <row r="61" spans="1:10" x14ac:dyDescent="0.25">
      <c r="A61" s="3"/>
      <c r="B61" s="10"/>
      <c r="C61" s="10"/>
      <c r="D61" s="10"/>
      <c r="E61" s="10" t="s">
        <v>45</v>
      </c>
      <c r="F61" s="10"/>
      <c r="G61" s="11">
        <v>440</v>
      </c>
      <c r="H61" s="12">
        <v>250</v>
      </c>
      <c r="I61" s="12">
        <f t="shared" si="4"/>
        <v>190</v>
      </c>
      <c r="J61" s="12">
        <v>250</v>
      </c>
    </row>
    <row r="62" spans="1:10" x14ac:dyDescent="0.25">
      <c r="A62" s="3"/>
      <c r="B62" s="10"/>
      <c r="C62" s="10"/>
      <c r="D62" s="10"/>
      <c r="E62" s="10" t="s">
        <v>62</v>
      </c>
      <c r="F62" s="10"/>
      <c r="G62" s="11">
        <v>60</v>
      </c>
      <c r="H62" s="12">
        <v>250</v>
      </c>
      <c r="I62" s="12">
        <f t="shared" si="4"/>
        <v>-190</v>
      </c>
      <c r="J62" s="12">
        <v>60</v>
      </c>
    </row>
    <row r="63" spans="1:10" x14ac:dyDescent="0.25">
      <c r="A63" s="3"/>
      <c r="B63" s="10"/>
      <c r="C63" s="10"/>
      <c r="D63" s="10"/>
      <c r="E63" s="10" t="s">
        <v>46</v>
      </c>
      <c r="F63" s="10"/>
      <c r="G63" s="11">
        <v>569.96</v>
      </c>
      <c r="H63" s="12">
        <v>500</v>
      </c>
      <c r="I63" s="12">
        <f t="shared" si="4"/>
        <v>69.960000000000036</v>
      </c>
      <c r="J63" s="12">
        <v>200</v>
      </c>
    </row>
    <row r="64" spans="1:10" x14ac:dyDescent="0.25">
      <c r="A64" s="3"/>
      <c r="B64" s="10"/>
      <c r="C64" s="10"/>
      <c r="D64" s="10"/>
      <c r="E64" s="10" t="s">
        <v>47</v>
      </c>
      <c r="F64" s="10"/>
      <c r="G64" s="11">
        <v>9218.16</v>
      </c>
      <c r="H64" s="12">
        <v>3000</v>
      </c>
      <c r="I64" s="12">
        <f t="shared" si="4"/>
        <v>6218.16</v>
      </c>
      <c r="J64" s="12">
        <v>5000</v>
      </c>
    </row>
    <row r="65" spans="1:10" x14ac:dyDescent="0.25">
      <c r="A65" s="3"/>
      <c r="B65" s="10"/>
      <c r="C65" s="10"/>
      <c r="D65" s="14" t="s">
        <v>48</v>
      </c>
      <c r="E65" s="10"/>
      <c r="F65" s="10"/>
      <c r="G65" s="15">
        <f>ROUND(SUM(G55:G64),5)</f>
        <v>14954.59</v>
      </c>
      <c r="H65" s="15">
        <f>ROUND(SUM(H55:H64),5)</f>
        <v>10300</v>
      </c>
      <c r="I65" s="12">
        <f t="shared" si="4"/>
        <v>4654.59</v>
      </c>
      <c r="J65" s="15">
        <f>ROUND(SUM(J55:J64),5)</f>
        <v>8510</v>
      </c>
    </row>
    <row r="66" spans="1:10" x14ac:dyDescent="0.25">
      <c r="A66" s="3"/>
      <c r="B66" s="10"/>
      <c r="C66" s="10"/>
      <c r="D66" s="13" t="s">
        <v>49</v>
      </c>
      <c r="E66" s="10"/>
      <c r="F66" s="10"/>
      <c r="G66" s="11"/>
      <c r="H66" s="12"/>
      <c r="I66" s="12"/>
      <c r="J66" s="12"/>
    </row>
    <row r="67" spans="1:10" x14ac:dyDescent="0.25">
      <c r="A67" s="3"/>
      <c r="B67" s="10"/>
      <c r="C67" s="10"/>
      <c r="D67" s="10"/>
      <c r="E67" s="10" t="s">
        <v>50</v>
      </c>
      <c r="F67" s="10"/>
      <c r="G67" s="11">
        <v>1440.84</v>
      </c>
      <c r="H67" s="12">
        <v>1300</v>
      </c>
      <c r="I67" s="12">
        <f t="shared" ref="I67:I76" si="5">SUM(G67-H67)</f>
        <v>140.83999999999992</v>
      </c>
      <c r="J67" s="12">
        <v>1000</v>
      </c>
    </row>
    <row r="68" spans="1:10" x14ac:dyDescent="0.25">
      <c r="A68" s="3"/>
      <c r="B68" s="10"/>
      <c r="C68" s="10"/>
      <c r="D68" s="10"/>
      <c r="E68" s="10" t="s">
        <v>51</v>
      </c>
      <c r="F68" s="10"/>
      <c r="G68" s="11">
        <v>12697.46</v>
      </c>
      <c r="H68" s="12">
        <v>9000</v>
      </c>
      <c r="I68" s="12">
        <f t="shared" si="5"/>
        <v>3697.4599999999991</v>
      </c>
      <c r="J68" s="12">
        <v>7000</v>
      </c>
    </row>
    <row r="69" spans="1:10" x14ac:dyDescent="0.25">
      <c r="A69" s="3"/>
      <c r="B69" s="10"/>
      <c r="C69" s="10"/>
      <c r="D69" s="10"/>
      <c r="E69" s="10" t="s">
        <v>66</v>
      </c>
      <c r="F69" s="10"/>
      <c r="G69" s="11">
        <v>968.75</v>
      </c>
      <c r="H69" s="12">
        <v>1500</v>
      </c>
      <c r="I69" s="12">
        <f t="shared" si="5"/>
        <v>-531.25</v>
      </c>
      <c r="J69" s="12">
        <v>1000</v>
      </c>
    </row>
    <row r="70" spans="1:10" x14ac:dyDescent="0.25">
      <c r="A70" s="3"/>
      <c r="B70" s="10"/>
      <c r="C70" s="10"/>
      <c r="D70" s="10"/>
      <c r="E70" s="10" t="s">
        <v>58</v>
      </c>
      <c r="F70" s="10"/>
      <c r="G70" s="11">
        <v>0</v>
      </c>
      <c r="H70" s="12">
        <v>2000</v>
      </c>
      <c r="I70" s="12">
        <f t="shared" si="5"/>
        <v>-2000</v>
      </c>
      <c r="J70" s="12">
        <v>0</v>
      </c>
    </row>
    <row r="71" spans="1:10" x14ac:dyDescent="0.25">
      <c r="A71" s="3"/>
      <c r="B71" s="10"/>
      <c r="C71" s="10"/>
      <c r="D71" s="10"/>
      <c r="E71" s="10" t="s">
        <v>59</v>
      </c>
      <c r="F71" s="10"/>
      <c r="G71" s="11">
        <v>1010.88</v>
      </c>
      <c r="H71" s="12">
        <v>5000</v>
      </c>
      <c r="I71" s="12">
        <f t="shared" si="5"/>
        <v>-3989.12</v>
      </c>
      <c r="J71" s="12">
        <v>0</v>
      </c>
    </row>
    <row r="72" spans="1:10" x14ac:dyDescent="0.25">
      <c r="A72" s="3"/>
      <c r="B72" s="10"/>
      <c r="C72" s="10"/>
      <c r="D72" s="10"/>
      <c r="E72" s="10" t="s">
        <v>52</v>
      </c>
      <c r="F72" s="10"/>
      <c r="G72" s="11">
        <v>970.19</v>
      </c>
      <c r="H72" s="12">
        <v>0</v>
      </c>
      <c r="I72" s="12">
        <f t="shared" si="5"/>
        <v>970.19</v>
      </c>
      <c r="J72" s="12">
        <v>1000</v>
      </c>
    </row>
    <row r="73" spans="1:10" x14ac:dyDescent="0.25">
      <c r="A73" s="3"/>
      <c r="B73" s="10"/>
      <c r="C73" s="10"/>
      <c r="D73" s="14" t="s">
        <v>53</v>
      </c>
      <c r="E73" s="10"/>
      <c r="F73" s="10"/>
      <c r="G73" s="15">
        <f>ROUND(SUM(G67:G72),5)</f>
        <v>17088.12</v>
      </c>
      <c r="H73" s="15">
        <f>ROUND(SUM(H67:H72),5)</f>
        <v>18800</v>
      </c>
      <c r="I73" s="12">
        <f t="shared" si="5"/>
        <v>-1711.880000000001</v>
      </c>
      <c r="J73" s="15">
        <f>ROUND(SUM(J67:J72),5)</f>
        <v>10000</v>
      </c>
    </row>
    <row r="74" spans="1:10" x14ac:dyDescent="0.25">
      <c r="A74" s="3"/>
      <c r="B74" s="10"/>
      <c r="C74" s="10" t="s">
        <v>54</v>
      </c>
      <c r="D74" s="10"/>
      <c r="E74" s="10"/>
      <c r="F74" s="10"/>
      <c r="G74" s="16">
        <f>SUM(G73,G65,G53,G44,G34)</f>
        <v>116794.57</v>
      </c>
      <c r="H74" s="16">
        <f>SUM(H73,H65,H53,H44,H34)</f>
        <v>155800</v>
      </c>
      <c r="I74" s="12">
        <f t="shared" si="5"/>
        <v>-39005.429999999993</v>
      </c>
      <c r="J74" s="16">
        <f>SUM(J73,J65,J53,J44,J34)</f>
        <v>92585</v>
      </c>
    </row>
    <row r="75" spans="1:10" x14ac:dyDescent="0.25">
      <c r="A75" s="3"/>
      <c r="B75" s="10"/>
      <c r="C75" s="10" t="s">
        <v>67</v>
      </c>
      <c r="D75" s="10"/>
      <c r="E75" s="10"/>
      <c r="F75" s="10"/>
      <c r="G75" s="11">
        <f>SUM(G26)</f>
        <v>100762.89</v>
      </c>
      <c r="H75" s="11">
        <f>SUM(H26)</f>
        <v>155300</v>
      </c>
      <c r="I75" s="12">
        <f t="shared" si="5"/>
        <v>-54537.11</v>
      </c>
      <c r="J75" s="11">
        <f>SUM(J26)</f>
        <v>92585</v>
      </c>
    </row>
    <row r="76" spans="1:10" s="1" customFormat="1" x14ac:dyDescent="0.25">
      <c r="A76" s="3"/>
      <c r="B76" s="10"/>
      <c r="C76" s="10" t="s">
        <v>68</v>
      </c>
      <c r="D76" s="10"/>
      <c r="E76" s="10"/>
      <c r="F76" s="10"/>
      <c r="G76" s="17">
        <f>SUM(G75-G74)</f>
        <v>-16031.680000000008</v>
      </c>
      <c r="H76" s="17">
        <f>SUM(H75-H74)</f>
        <v>-500</v>
      </c>
      <c r="I76" s="12">
        <f t="shared" si="5"/>
        <v>-15531.680000000008</v>
      </c>
      <c r="J76" s="17">
        <f>SUM(J75-J74)</f>
        <v>0</v>
      </c>
    </row>
    <row r="77" spans="1:10" s="1" customFormat="1" x14ac:dyDescent="0.25">
      <c r="A77" s="3"/>
      <c r="B77" s="10"/>
      <c r="C77" s="10"/>
      <c r="D77" s="10"/>
      <c r="E77" s="10"/>
      <c r="F77" s="10"/>
      <c r="G77" s="17"/>
      <c r="H77" s="20"/>
      <c r="I77" s="21"/>
      <c r="J77" s="20"/>
    </row>
    <row r="78" spans="1:10" x14ac:dyDescent="0.25">
      <c r="B78" s="24" t="s">
        <v>78</v>
      </c>
      <c r="C78" s="24"/>
      <c r="D78" s="24"/>
      <c r="E78" s="24"/>
      <c r="F78" s="24"/>
      <c r="G78" s="19"/>
    </row>
    <row r="79" spans="1:10" x14ac:dyDescent="0.25">
      <c r="B79" s="24" t="s">
        <v>79</v>
      </c>
      <c r="C79" s="24"/>
      <c r="D79" s="24"/>
      <c r="E79" s="24"/>
      <c r="F79" s="24"/>
      <c r="G79" s="15">
        <v>8821.17</v>
      </c>
    </row>
    <row r="80" spans="1:10" x14ac:dyDescent="0.25">
      <c r="B80" s="24" t="s">
        <v>80</v>
      </c>
      <c r="C80" s="24"/>
      <c r="D80" s="24"/>
      <c r="E80" s="24"/>
      <c r="F80" s="24"/>
      <c r="G80" s="15">
        <v>8627.93</v>
      </c>
    </row>
    <row r="81" spans="2:7" x14ac:dyDescent="0.25">
      <c r="B81" s="24" t="s">
        <v>81</v>
      </c>
      <c r="C81" s="24"/>
      <c r="D81" s="24"/>
      <c r="E81" s="24"/>
      <c r="F81" s="24"/>
      <c r="G81" s="15">
        <v>27363.01</v>
      </c>
    </row>
    <row r="82" spans="2:7" x14ac:dyDescent="0.25">
      <c r="B82" s="24" t="s">
        <v>82</v>
      </c>
      <c r="C82" s="24"/>
      <c r="D82" s="24"/>
      <c r="E82" s="24"/>
      <c r="F82" s="24"/>
      <c r="G82" s="15">
        <v>21430.78</v>
      </c>
    </row>
    <row r="83" spans="2:7" x14ac:dyDescent="0.25">
      <c r="B83" s="24" t="s">
        <v>83</v>
      </c>
      <c r="C83" s="24"/>
      <c r="D83" s="24"/>
      <c r="E83" s="24"/>
      <c r="F83" s="24"/>
      <c r="G83" s="15">
        <v>6691.55</v>
      </c>
    </row>
    <row r="84" spans="2:7" x14ac:dyDescent="0.25">
      <c r="B84" s="25" t="s">
        <v>84</v>
      </c>
      <c r="C84" s="25"/>
      <c r="D84" s="25"/>
      <c r="E84" s="25"/>
      <c r="F84" s="25"/>
      <c r="G84" s="15">
        <f>SUM(G79:G83)</f>
        <v>72934.44</v>
      </c>
    </row>
  </sheetData>
  <mergeCells count="8">
    <mergeCell ref="B82:F82"/>
    <mergeCell ref="B83:F83"/>
    <mergeCell ref="B84:F84"/>
    <mergeCell ref="A1:E1"/>
    <mergeCell ref="B78:F78"/>
    <mergeCell ref="B79:F79"/>
    <mergeCell ref="B80:F80"/>
    <mergeCell ref="B81:F81"/>
  </mergeCells>
  <pageMargins left="0.7" right="0.7" top="0.75" bottom="0.75" header="0.1" footer="0.3"/>
  <pageSetup orientation="landscape" r:id="rId1"/>
  <headerFooter>
    <oddHeader>&amp;C&amp;"Arial,Bold"&amp;12 NH ASSOCIATION OF FIRE CHIEFS
&amp;10 FY 2020 BUDGET</oddHeader>
    <oddFooter>&amp;R&amp;"Arial,Bold"&amp;8 Page &amp;P of &amp;N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</vt:lpstr>
      <vt:lpstr>'FY 2020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christopoulos</dc:creator>
  <cp:lastModifiedBy>Brent Lemire</cp:lastModifiedBy>
  <cp:lastPrinted>2020-02-25T14:51:45Z</cp:lastPrinted>
  <dcterms:created xsi:type="dcterms:W3CDTF">2020-02-25T13:19:42Z</dcterms:created>
  <dcterms:modified xsi:type="dcterms:W3CDTF">2020-06-03T16:05:22Z</dcterms:modified>
</cp:coreProperties>
</file>